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dy_Ostenson\Documents\Monthly Update Data\"/>
    </mc:Choice>
  </mc:AlternateContent>
  <bookViews>
    <workbookView xWindow="0" yWindow="0" windowWidth="24530" windowHeight="12450"/>
  </bookViews>
  <sheets>
    <sheet name="School Data" sheetId="1" r:id="rId1"/>
    <sheet name="High Level Data" sheetId="4" r:id="rId2"/>
    <sheet name="Network Breakdown" sheetId="3" r:id="rId3"/>
  </sheets>
  <definedNames>
    <definedName name="_xlnm._FilterDatabase" localSheetId="2" hidden="1">'Network Breakdown'!$A$1:$D$18</definedName>
    <definedName name="_xlnm._FilterDatabase" localSheetId="0" hidden="1">'School Data'!$A$1:$AB$137</definedName>
  </definedNames>
  <calcPr calcId="162913"/>
</workbook>
</file>

<file path=xl/calcChain.xml><?xml version="1.0" encoding="utf-8"?>
<calcChain xmlns="http://schemas.openxmlformats.org/spreadsheetml/2006/main">
  <c r="B17" i="3" l="1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AA77" i="1"/>
  <c r="AA32" i="1"/>
  <c r="AA31" i="1"/>
  <c r="AA132" i="1"/>
  <c r="AA28" i="1"/>
  <c r="AA135" i="1"/>
  <c r="AA37" i="1"/>
  <c r="AA17" i="1"/>
  <c r="AA14" i="1"/>
  <c r="AA124" i="1"/>
  <c r="AA48" i="1"/>
  <c r="AA80" i="1"/>
  <c r="AA102" i="1"/>
  <c r="AA50" i="1"/>
  <c r="AA25" i="1"/>
  <c r="AA133" i="1"/>
  <c r="AA92" i="1"/>
  <c r="AA101" i="1"/>
  <c r="AA109" i="1"/>
  <c r="AA41" i="1"/>
  <c r="AA38" i="1"/>
  <c r="AA104" i="1"/>
  <c r="AA53" i="1"/>
  <c r="AA66" i="1"/>
  <c r="AA33" i="1"/>
  <c r="AA90" i="1"/>
  <c r="AA22" i="1"/>
  <c r="AA97" i="1"/>
  <c r="AA83" i="1"/>
  <c r="AA10" i="1"/>
  <c r="AA127" i="1"/>
  <c r="AA119" i="1"/>
  <c r="AA100" i="1"/>
  <c r="AA71" i="1"/>
  <c r="AA57" i="1"/>
  <c r="AA45" i="1"/>
  <c r="AA81" i="1"/>
  <c r="AA79" i="1"/>
  <c r="AA43" i="1"/>
  <c r="AA35" i="1"/>
  <c r="AA98" i="1"/>
  <c r="AA11" i="1"/>
  <c r="AA117" i="1"/>
  <c r="AA94" i="1"/>
  <c r="AA89" i="1"/>
  <c r="AA67" i="1"/>
  <c r="AA65" i="1"/>
  <c r="AA134" i="1"/>
  <c r="AA85" i="1"/>
  <c r="AA42" i="1"/>
  <c r="AA86" i="1"/>
  <c r="AA78" i="1"/>
  <c r="AA5" i="1"/>
  <c r="AA68" i="1"/>
  <c r="AA115" i="1"/>
  <c r="AA70" i="1"/>
  <c r="AA87" i="1"/>
  <c r="AA120" i="1"/>
  <c r="AA15" i="1"/>
  <c r="AA113" i="1"/>
  <c r="AA75" i="1"/>
  <c r="AA73" i="1"/>
  <c r="AA84" i="1"/>
  <c r="AA136" i="1"/>
  <c r="AA13" i="1"/>
  <c r="AA131" i="1"/>
  <c r="AA128" i="1"/>
  <c r="AA61" i="1"/>
  <c r="AA126" i="1"/>
  <c r="AA125" i="1"/>
  <c r="AA122" i="1"/>
  <c r="AA121" i="1"/>
  <c r="AA118" i="1"/>
  <c r="AA116" i="1"/>
  <c r="AA18" i="1"/>
  <c r="AA112" i="1"/>
  <c r="AA106" i="1"/>
  <c r="AA105" i="1"/>
  <c r="AA99" i="1"/>
  <c r="AA96" i="1"/>
  <c r="AA39" i="1"/>
  <c r="AA62" i="1"/>
  <c r="AA93" i="1"/>
  <c r="AA88" i="1"/>
  <c r="AA64" i="1"/>
  <c r="AA74" i="1"/>
  <c r="AA69" i="1"/>
  <c r="AA63" i="1"/>
  <c r="AA59" i="1"/>
  <c r="AA58" i="1"/>
  <c r="AA56" i="1"/>
  <c r="AA55" i="1"/>
  <c r="AA51" i="1"/>
  <c r="AA60" i="1"/>
  <c r="AA47" i="1"/>
  <c r="AA46" i="1"/>
  <c r="AA44" i="1"/>
  <c r="AA40" i="1"/>
  <c r="AA34" i="1"/>
  <c r="AA26" i="1"/>
  <c r="AA24" i="1"/>
  <c r="AA23" i="1"/>
  <c r="AA21" i="1"/>
  <c r="AA20" i="1"/>
  <c r="AA16" i="1"/>
  <c r="AA12" i="1"/>
  <c r="AA9" i="1"/>
  <c r="AA8" i="1"/>
  <c r="AA7" i="1"/>
  <c r="AA82" i="1"/>
  <c r="AA4" i="1"/>
  <c r="AA3" i="1"/>
  <c r="AA130" i="1"/>
  <c r="AA114" i="1"/>
  <c r="AA2" i="1"/>
  <c r="AA52" i="1"/>
  <c r="AA54" i="1"/>
  <c r="AA6" i="1"/>
  <c r="AA108" i="1"/>
  <c r="AA129" i="1"/>
  <c r="AA19" i="1"/>
  <c r="AA95" i="1"/>
  <c r="AA76" i="1"/>
  <c r="AA111" i="1"/>
  <c r="AA49" i="1"/>
  <c r="AA36" i="1"/>
  <c r="AA27" i="1"/>
  <c r="AA30" i="1"/>
  <c r="AA110" i="1"/>
  <c r="AA72" i="1"/>
  <c r="AA91" i="1"/>
  <c r="AA29" i="1"/>
  <c r="AA107" i="1"/>
  <c r="C8" i="3" s="1"/>
  <c r="AA103" i="1"/>
  <c r="C2" i="3" l="1"/>
  <c r="C12" i="3"/>
  <c r="C4" i="3"/>
  <c r="D12" i="3"/>
  <c r="D8" i="3"/>
  <c r="C10" i="3"/>
  <c r="C15" i="3"/>
  <c r="C5" i="3"/>
  <c r="C9" i="3"/>
  <c r="C13" i="3"/>
  <c r="C11" i="3"/>
  <c r="D2" i="3"/>
  <c r="C17" i="3"/>
  <c r="C16" i="3"/>
  <c r="AA137" i="1"/>
  <c r="C3" i="3"/>
  <c r="C6" i="3"/>
  <c r="C7" i="3"/>
  <c r="C14" i="3"/>
  <c r="B18" i="3"/>
  <c r="D4" i="3" l="1"/>
  <c r="D7" i="3"/>
  <c r="D6" i="3"/>
  <c r="D15" i="3"/>
  <c r="D9" i="3"/>
  <c r="D5" i="3"/>
  <c r="D3" i="3"/>
  <c r="D17" i="3"/>
  <c r="D16" i="3"/>
  <c r="D11" i="3"/>
  <c r="D10" i="3"/>
  <c r="D14" i="3"/>
  <c r="D13" i="3"/>
  <c r="C18" i="3"/>
  <c r="D18" i="3" s="1"/>
</calcChain>
</file>

<file path=xl/comments1.xml><?xml version="1.0" encoding="utf-8"?>
<comments xmlns="http://schemas.openxmlformats.org/spreadsheetml/2006/main">
  <authors>
    <author/>
  </authors>
  <commentList>
    <comment ref="A43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  <comment ref="C111" authorId="0" shapeId="0">
      <text>
        <r>
          <rPr>
            <sz val="10"/>
            <color rgb="FF000000"/>
            <rFont val="Arial"/>
          </rPr>
          <t>Schools partnering with Climbhigher
	-IESHA MITCHELL</t>
        </r>
      </text>
    </comment>
  </commentList>
</comments>
</file>

<file path=xl/sharedStrings.xml><?xml version="1.0" encoding="utf-8"?>
<sst xmlns="http://schemas.openxmlformats.org/spreadsheetml/2006/main" count="801" uniqueCount="208">
  <si>
    <t>Network goal SY 18-19</t>
  </si>
  <si>
    <t>Running Totals for SY 18-19</t>
  </si>
  <si>
    <t>% Progress Towards Goal</t>
  </si>
  <si>
    <t>School #</t>
  </si>
  <si>
    <t>ES 1</t>
  </si>
  <si>
    <t>Region</t>
  </si>
  <si>
    <t xml:space="preserve">School </t>
  </si>
  <si>
    <t>Title I</t>
  </si>
  <si>
    <t>Tiered Supports</t>
  </si>
  <si>
    <t>Network</t>
  </si>
  <si>
    <t>SY 17-18 SPF</t>
  </si>
  <si>
    <t>SY 14-15 DATA</t>
  </si>
  <si>
    <t>SY 15-16 TARGETS</t>
  </si>
  <si>
    <t>SY 15-16 TOTAL</t>
  </si>
  <si>
    <t>SY 16-17 TOTALS</t>
  </si>
  <si>
    <t>SY 17-18 TOTALS</t>
  </si>
  <si>
    <t>SY 18-19 TARGETS</t>
  </si>
  <si>
    <t>June '18</t>
  </si>
  <si>
    <t>July ‘18</t>
  </si>
  <si>
    <t>August ‘18</t>
  </si>
  <si>
    <t>September ‘18</t>
  </si>
  <si>
    <t>October ‘18</t>
  </si>
  <si>
    <t>November ‘18</t>
  </si>
  <si>
    <t>December ‘18</t>
  </si>
  <si>
    <t>January ‘19</t>
  </si>
  <si>
    <t>February ‘19</t>
  </si>
  <si>
    <t>March ‘19</t>
  </si>
  <si>
    <t>April ‘19</t>
  </si>
  <si>
    <t>May ‘19</t>
  </si>
  <si>
    <t>June '19</t>
  </si>
  <si>
    <t>Running Total SY 18-19</t>
  </si>
  <si>
    <t>ES 2</t>
  </si>
  <si>
    <t>SUMMER MELT VISITS</t>
  </si>
  <si>
    <t>-</t>
  </si>
  <si>
    <t>ES 3</t>
  </si>
  <si>
    <t>ES 4</t>
  </si>
  <si>
    <t>FNE</t>
  </si>
  <si>
    <t>ES 5</t>
  </si>
  <si>
    <t>OAKLAND</t>
  </si>
  <si>
    <t>Yes</t>
  </si>
  <si>
    <t>ES 6</t>
  </si>
  <si>
    <t>ES 7</t>
  </si>
  <si>
    <t>SW</t>
  </si>
  <si>
    <t>PASCUAL LEDOUX</t>
  </si>
  <si>
    <t>No</t>
  </si>
  <si>
    <t xml:space="preserve">HS </t>
  </si>
  <si>
    <t>NW</t>
  </si>
  <si>
    <t>DCIS - FAIRMONT</t>
  </si>
  <si>
    <t>CHA/FNE</t>
  </si>
  <si>
    <t>MONARCH MONTESSORI</t>
  </si>
  <si>
    <t xml:space="preserve">HSP </t>
  </si>
  <si>
    <t>CHA</t>
  </si>
  <si>
    <t>SE</t>
  </si>
  <si>
    <t>JOE SHOEMAKER</t>
  </si>
  <si>
    <t xml:space="preserve">MS </t>
  </si>
  <si>
    <t>RMP CREEKSIDE</t>
  </si>
  <si>
    <t>DCIS - FORD</t>
  </si>
  <si>
    <t>LLN</t>
  </si>
  <si>
    <t>CTD @ GREENLEE</t>
  </si>
  <si>
    <t>IMO</t>
  </si>
  <si>
    <t>NNE</t>
  </si>
  <si>
    <t>DENVER GREEN</t>
  </si>
  <si>
    <t>ECHS</t>
  </si>
  <si>
    <t>ESCALANTE BIGGS</t>
  </si>
  <si>
    <t>RMP SOUTHWEST</t>
  </si>
  <si>
    <t>KCAA ES</t>
  </si>
  <si>
    <t>NDIZ</t>
  </si>
  <si>
    <t>MSLA</t>
  </si>
  <si>
    <t>TOTALS</t>
  </si>
  <si>
    <t>CEN</t>
  </si>
  <si>
    <t>COLE ARTS AND SCIENCE ACADEMY</t>
  </si>
  <si>
    <t>TREVISTA</t>
  </si>
  <si>
    <t>PLACE BRIDGE ACADEMY</t>
  </si>
  <si>
    <t>BILL ROBERTS</t>
  </si>
  <si>
    <t>FLORIDA PITT-WALLER</t>
  </si>
  <si>
    <t>FARRELL B HOWELL</t>
  </si>
  <si>
    <t>ARCHULETA</t>
  </si>
  <si>
    <t>SANDOVAL</t>
  </si>
  <si>
    <t>VALDEZ</t>
  </si>
  <si>
    <t>BARNUM</t>
  </si>
  <si>
    <t>BEACH COURT</t>
  </si>
  <si>
    <t>LOWRY</t>
  </si>
  <si>
    <t>BRADLEY INTERNATIONAL</t>
  </si>
  <si>
    <t>BROMWELL</t>
  </si>
  <si>
    <t>BROWN INTERNATIONAL</t>
  </si>
  <si>
    <t>BRYANT WEBSTER</t>
  </si>
  <si>
    <t>CHELTENHAM</t>
  </si>
  <si>
    <t>COLFAX</t>
  </si>
  <si>
    <t>COLLEGE VIEW</t>
  </si>
  <si>
    <t>COLUMBIAN</t>
  </si>
  <si>
    <t>COLUMBINE</t>
  </si>
  <si>
    <t>COWELL</t>
  </si>
  <si>
    <t xml:space="preserve">SW </t>
  </si>
  <si>
    <t xml:space="preserve">DENISON MONTESSORI </t>
  </si>
  <si>
    <t>DOULL</t>
  </si>
  <si>
    <t>EAGLETON</t>
  </si>
  <si>
    <t>EDISON</t>
  </si>
  <si>
    <t>ELLIS</t>
  </si>
  <si>
    <t>GRANT RANCH</t>
  </si>
  <si>
    <t>FAIRVIEW</t>
  </si>
  <si>
    <t>FORCE</t>
  </si>
  <si>
    <t>GARDEN PLACE</t>
  </si>
  <si>
    <t>GODSMAN</t>
  </si>
  <si>
    <t>GOLDRICK</t>
  </si>
  <si>
    <t>GUST</t>
  </si>
  <si>
    <t>INT'L ACADEMY OF DENVER @ HARRINGTON</t>
  </si>
  <si>
    <t>JOHNSON</t>
  </si>
  <si>
    <t>HALLETT</t>
  </si>
  <si>
    <t>MCMEEN</t>
  </si>
  <si>
    <t>MONTCLAIR</t>
  </si>
  <si>
    <t>GREENWOOD</t>
  </si>
  <si>
    <t>DORA MOORE</t>
  </si>
  <si>
    <t>MUNROE</t>
  </si>
  <si>
    <t>NEWLON</t>
  </si>
  <si>
    <t>PALMER</t>
  </si>
  <si>
    <t>PARK HILL</t>
  </si>
  <si>
    <t>SABIN</t>
  </si>
  <si>
    <t>CMS</t>
  </si>
  <si>
    <t>SCHMITT</t>
  </si>
  <si>
    <t>SMITH</t>
  </si>
  <si>
    <t>STEDMAN</t>
  </si>
  <si>
    <t xml:space="preserve">STEELE </t>
  </si>
  <si>
    <t>SWANSEA</t>
  </si>
  <si>
    <t>TELLER</t>
  </si>
  <si>
    <t>GREEN VALLEY</t>
  </si>
  <si>
    <t>TRAYLOR</t>
  </si>
  <si>
    <t>VALVERDE</t>
  </si>
  <si>
    <t>CASTRO</t>
  </si>
  <si>
    <t>WHITTIER K-8</t>
  </si>
  <si>
    <t>MAXWELL</t>
  </si>
  <si>
    <t>JOHN H. AMESSE</t>
  </si>
  <si>
    <t>KAISER</t>
  </si>
  <si>
    <t>SAMUELS</t>
  </si>
  <si>
    <t>CENTENNIAL</t>
  </si>
  <si>
    <t>SOUTHMOOR</t>
  </si>
  <si>
    <t>MCGLONE</t>
  </si>
  <si>
    <t>ISABELLA BIRD</t>
  </si>
  <si>
    <t>SANDRA TODD-WILLIAMS</t>
  </si>
  <si>
    <t>INSPIRE</t>
  </si>
  <si>
    <t>BEAR VALLEY INTERNATIONAL</t>
  </si>
  <si>
    <t>MS</t>
  </si>
  <si>
    <t>KEPNER BEACON</t>
  </si>
  <si>
    <t>MCAULIFFE MANUAL MS</t>
  </si>
  <si>
    <t>DSST College View MS</t>
  </si>
  <si>
    <t xml:space="preserve">Yes </t>
  </si>
  <si>
    <t>MCAULIFFE INTERNATIONAL</t>
  </si>
  <si>
    <t>WEST EARLY COLLEGE MS</t>
  </si>
  <si>
    <t>HAMILTON</t>
  </si>
  <si>
    <t>HILL CAMPUS OF ARTS &amp; SCIENCES</t>
  </si>
  <si>
    <t>MERRILL MS</t>
  </si>
  <si>
    <t>MOREY</t>
  </si>
  <si>
    <t>SKINNER</t>
  </si>
  <si>
    <t>BRUCE RANDOLPH MS</t>
  </si>
  <si>
    <t>NCAS MS</t>
  </si>
  <si>
    <t>DENVER DISCOVERY</t>
  </si>
  <si>
    <t>DSST GVR MS</t>
  </si>
  <si>
    <t>yes</t>
  </si>
  <si>
    <t>LAKE</t>
  </si>
  <si>
    <t>LINCOLN HS</t>
  </si>
  <si>
    <t>HS</t>
  </si>
  <si>
    <t>EAST</t>
  </si>
  <si>
    <t>NO</t>
  </si>
  <si>
    <t>GEORGE WASHINGTON</t>
  </si>
  <si>
    <t>JFK</t>
  </si>
  <si>
    <t>NORTH</t>
  </si>
  <si>
    <t>SOUTH HS</t>
  </si>
  <si>
    <t>THOMAS JEFFERSON</t>
  </si>
  <si>
    <t>BRUCE RANDOLPH HS</t>
  </si>
  <si>
    <t>MANUAL HS</t>
  </si>
  <si>
    <t>NCAS HS</t>
  </si>
  <si>
    <t>COLLEGIATE PREP ACADEMY</t>
  </si>
  <si>
    <t>MLK</t>
  </si>
  <si>
    <t>DELTA HS</t>
  </si>
  <si>
    <t>HSP</t>
  </si>
  <si>
    <t>HIGH TECH EARLY COLLEGE</t>
  </si>
  <si>
    <t>FLORENCE CRITTENTON</t>
  </si>
  <si>
    <t>477/671</t>
  </si>
  <si>
    <t>P.R.E.P. MS/HS</t>
  </si>
  <si>
    <t>DENVER ONLINE HS</t>
  </si>
  <si>
    <t>DSISD</t>
  </si>
  <si>
    <t>RESPECT ACADEMY</t>
  </si>
  <si>
    <t>NORTH RESOURCE</t>
  </si>
  <si>
    <t>MONTBELLO CAREER AND TECHNICAL HIGH SCHOOL</t>
  </si>
  <si>
    <t>WEST EARLY COLLEGE HS</t>
  </si>
  <si>
    <t>COMPASSION ROAD</t>
  </si>
  <si>
    <t>EXCEL ACADEMY</t>
  </si>
  <si>
    <t>NORTHFIELD</t>
  </si>
  <si>
    <t>LEGACY OPTIONS</t>
  </si>
  <si>
    <t xml:space="preserve">EMILY GRIFFITH HIGH </t>
  </si>
  <si>
    <t>SUMMIT</t>
  </si>
  <si>
    <t>CEC</t>
  </si>
  <si>
    <t>387/682</t>
  </si>
  <si>
    <t>CLA</t>
  </si>
  <si>
    <t>390/514</t>
  </si>
  <si>
    <t>DENVER MONTESSORI JUNIOR SENIOR HIGH SCHOOL</t>
  </si>
  <si>
    <t>396/511</t>
  </si>
  <si>
    <t>WEST LEADERSHIP MS/HS</t>
  </si>
  <si>
    <t>398/610</t>
  </si>
  <si>
    <t>DC-21 MS/HS</t>
  </si>
  <si>
    <t>399/609</t>
  </si>
  <si>
    <t>VISTA ACADEMY</t>
  </si>
  <si>
    <t>431/461</t>
  </si>
  <si>
    <t>DCIS BAKER MS/HS</t>
  </si>
  <si>
    <t>447/466</t>
  </si>
  <si>
    <t>DCIS MONTBELLO HS/MS</t>
  </si>
  <si>
    <t>449/465</t>
  </si>
  <si>
    <t>KCAA MS/HS</t>
  </si>
  <si>
    <t>DATE AS OF 11/1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</si>
</sst>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0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2"/>
      <color rgb="FF222222"/>
      <name val="Roboto"/>
    </font>
    <font>
      <sz val="12"/>
      <color rgb="FF333333"/>
      <name val="Q_serif"/>
    </font>
    <font>
      <i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BDC0BF"/>
        <bgColor rgb="FFBDC0B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E1F3D6"/>
        <bgColor rgb="FFE1F3D6"/>
      </patternFill>
    </fill>
    <fill>
      <patternFill patternType="solid">
        <fgColor rgb="FFCFE2F3"/>
        <bgColor rgb="FFCFE2F3"/>
      </patternFill>
    </fill>
    <fill>
      <patternFill patternType="solid">
        <fgColor rgb="FF00FFFF"/>
        <bgColor rgb="FF00FFFF"/>
      </patternFill>
    </fill>
    <fill>
      <patternFill patternType="solid">
        <fgColor rgb="FF57BB8A"/>
        <bgColor rgb="FF57BB8A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rgb="FFF4C7C3"/>
        <bgColor rgb="FFF4C7C3"/>
      </patternFill>
    </fill>
    <fill>
      <patternFill patternType="solid">
        <fgColor rgb="FFFF00FF"/>
        <bgColor rgb="FFFF00FF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F4C7C3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2" fillId="3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5" fillId="7" borderId="0" xfId="0" applyFont="1" applyFill="1" applyAlignment="1">
      <alignment horizontal="left"/>
    </xf>
    <xf numFmtId="0" fontId="2" fillId="8" borderId="5" xfId="0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49" fontId="1" fillId="0" borderId="0" xfId="0" applyNumberFormat="1" applyFont="1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 applyAlignment="1">
      <alignment horizontal="center" vertical="top"/>
    </xf>
    <xf numFmtId="0" fontId="2" fillId="10" borderId="6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8" borderId="6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49" fontId="1" fillId="0" borderId="0" xfId="0" applyNumberFormat="1" applyFont="1"/>
    <xf numFmtId="0" fontId="1" fillId="0" borderId="0" xfId="0" applyFont="1" applyAlignment="1"/>
    <xf numFmtId="0" fontId="2" fillId="11" borderId="6" xfId="0" applyFont="1" applyFill="1" applyBorder="1" applyAlignment="1">
      <alignment horizontal="center" vertical="top"/>
    </xf>
    <xf numFmtId="0" fontId="2" fillId="10" borderId="5" xfId="0" applyFont="1" applyFill="1" applyBorder="1" applyAlignment="1">
      <alignment horizontal="center" vertical="top"/>
    </xf>
    <xf numFmtId="0" fontId="2" fillId="12" borderId="6" xfId="0" applyFont="1" applyFill="1" applyBorder="1" applyAlignment="1">
      <alignment horizontal="center" vertical="top"/>
    </xf>
    <xf numFmtId="0" fontId="2" fillId="12" borderId="5" xfId="0" applyFont="1" applyFill="1" applyBorder="1" applyAlignment="1">
      <alignment horizontal="center" vertical="top"/>
    </xf>
    <xf numFmtId="0" fontId="4" fillId="12" borderId="6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4" fillId="7" borderId="0" xfId="0" applyFont="1" applyFill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/>
    <xf numFmtId="0" fontId="2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2" fillId="10" borderId="6" xfId="0" applyNumberFormat="1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0" fontId="2" fillId="13" borderId="6" xfId="0" applyFont="1" applyFill="1" applyBorder="1" applyAlignment="1">
      <alignment horizontal="center" vertical="top"/>
    </xf>
    <xf numFmtId="0" fontId="2" fillId="15" borderId="6" xfId="0" applyFont="1" applyFill="1" applyBorder="1" applyAlignment="1">
      <alignment horizontal="center" vertical="top"/>
    </xf>
    <xf numFmtId="0" fontId="2" fillId="16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17" borderId="7" xfId="0" applyFont="1" applyFill="1" applyBorder="1" applyAlignment="1">
      <alignment horizontal="center" vertical="top"/>
    </xf>
    <xf numFmtId="10" fontId="8" fillId="18" borderId="8" xfId="0" applyNumberFormat="1" applyFont="1" applyFill="1" applyBorder="1" applyAlignment="1">
      <alignment horizontal="center" vertical="top" wrapText="1"/>
    </xf>
    <xf numFmtId="10" fontId="8" fillId="19" borderId="8" xfId="0" applyNumberFormat="1" applyFont="1" applyFill="1" applyBorder="1" applyAlignment="1">
      <alignment horizontal="center" vertical="top" wrapText="1"/>
    </xf>
    <xf numFmtId="10" fontId="8" fillId="20" borderId="8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14" borderId="6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9" fillId="21" borderId="0" xfId="0" applyFont="1" applyFill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25400</xdr:rowOff>
    </xdr:from>
    <xdr:to>
      <xdr:col>9</xdr:col>
      <xdr:colOff>415188</xdr:colOff>
      <xdr:row>52</xdr:row>
      <xdr:rowOff>84686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25400"/>
          <a:ext cx="5895238" cy="8314286"/>
        </a:xfrm>
        <a:prstGeom prst="rect">
          <a:avLst/>
        </a:prstGeom>
      </xdr:spPr>
    </xdr:pic>
    <xdr:clientData/>
  </xdr:twoCellAnchor>
  <xdr:twoCellAnchor editAs="oneCell">
    <xdr:from>
      <xdr:col>9</xdr:col>
      <xdr:colOff>368300</xdr:colOff>
      <xdr:row>0</xdr:row>
      <xdr:rowOff>0</xdr:rowOff>
    </xdr:from>
    <xdr:to>
      <xdr:col>29</xdr:col>
      <xdr:colOff>500109</xdr:colOff>
      <xdr:row>52</xdr:row>
      <xdr:rowOff>49762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4700" y="0"/>
          <a:ext cx="12323809" cy="8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H10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C2" sqref="AC2"/>
    </sheetView>
  </sheetViews>
  <sheetFormatPr defaultColWidth="14.453125" defaultRowHeight="15.75" customHeight="1"/>
  <cols>
    <col min="1" max="1" width="12" customWidth="1"/>
    <col min="2" max="2" width="11" hidden="1" customWidth="1"/>
    <col min="3" max="3" width="24.7265625" customWidth="1"/>
    <col min="4" max="4" width="8.7265625" hidden="1" customWidth="1"/>
    <col min="5" max="5" width="12.54296875" hidden="1" customWidth="1"/>
    <col min="6" max="6" width="14.08984375" hidden="1" customWidth="1"/>
    <col min="7" max="8" width="11.26953125" hidden="1" customWidth="1"/>
    <col min="9" max="9" width="0" hidden="1" customWidth="1"/>
    <col min="10" max="10" width="9.81640625" hidden="1" customWidth="1"/>
    <col min="11" max="11" width="10.81640625" hidden="1" customWidth="1"/>
    <col min="12" max="12" width="10.453125" hidden="1" customWidth="1"/>
    <col min="13" max="13" width="15.81640625" customWidth="1"/>
    <col min="14" max="14" width="9" hidden="1" customWidth="1"/>
    <col min="15" max="15" width="7.26953125" customWidth="1"/>
    <col min="16" max="16" width="11.08984375" customWidth="1"/>
    <col min="17" max="17" width="14.08984375" customWidth="1"/>
    <col min="18" max="18" width="11.81640625" customWidth="1"/>
    <col min="19" max="19" width="13.26953125" hidden="1" customWidth="1"/>
    <col min="20" max="20" width="12.81640625" hidden="1" customWidth="1"/>
    <col min="21" max="21" width="10.54296875" hidden="1" customWidth="1"/>
    <col min="22" max="22" width="12.54296875" hidden="1" customWidth="1"/>
    <col min="23" max="23" width="11.26953125" hidden="1" customWidth="1"/>
    <col min="24" max="24" width="10.08984375" hidden="1" customWidth="1"/>
    <col min="25" max="25" width="11.54296875" hidden="1" customWidth="1"/>
    <col min="26" max="26" width="9.26953125" hidden="1" customWidth="1"/>
    <col min="27" max="27" width="18.453125" customWidth="1"/>
    <col min="28" max="28" width="20.453125" customWidth="1"/>
  </cols>
  <sheetData>
    <row r="1" spans="1:138" ht="29.5" thickBot="1">
      <c r="A1" s="3" t="s">
        <v>3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5" t="s">
        <v>10</v>
      </c>
      <c r="H1" s="6" t="s">
        <v>11</v>
      </c>
      <c r="I1" s="7" t="s">
        <v>12</v>
      </c>
      <c r="J1" s="8" t="s">
        <v>13</v>
      </c>
      <c r="K1" s="8" t="s">
        <v>14</v>
      </c>
      <c r="L1" s="9" t="s">
        <v>15</v>
      </c>
      <c r="M1" s="10" t="s">
        <v>16</v>
      </c>
      <c r="N1" s="11" t="s">
        <v>17</v>
      </c>
      <c r="O1" s="11" t="s">
        <v>18</v>
      </c>
      <c r="P1" s="11" t="s">
        <v>19</v>
      </c>
      <c r="Q1" s="11" t="s">
        <v>20</v>
      </c>
      <c r="R1" s="11" t="s">
        <v>21</v>
      </c>
      <c r="S1" s="11" t="s">
        <v>22</v>
      </c>
      <c r="T1" s="11" t="s">
        <v>23</v>
      </c>
      <c r="U1" s="11" t="s">
        <v>24</v>
      </c>
      <c r="V1" s="11" t="s">
        <v>25</v>
      </c>
      <c r="W1" s="11" t="s">
        <v>26</v>
      </c>
      <c r="X1" s="11" t="s">
        <v>27</v>
      </c>
      <c r="Y1" s="11" t="s">
        <v>28</v>
      </c>
      <c r="Z1" s="11" t="s">
        <v>29</v>
      </c>
      <c r="AA1" s="8" t="s">
        <v>30</v>
      </c>
      <c r="AB1" s="8" t="s">
        <v>2</v>
      </c>
      <c r="AC1" s="63" t="s">
        <v>207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</row>
    <row r="2" spans="1:138" ht="15" thickBot="1">
      <c r="A2" s="14">
        <v>199</v>
      </c>
      <c r="B2" s="19" t="s">
        <v>36</v>
      </c>
      <c r="C2" s="32" t="s">
        <v>76</v>
      </c>
      <c r="D2" s="15" t="s">
        <v>39</v>
      </c>
      <c r="E2" s="36">
        <v>3</v>
      </c>
      <c r="F2" s="36" t="s">
        <v>35</v>
      </c>
      <c r="G2" s="19"/>
      <c r="H2" s="19">
        <v>49</v>
      </c>
      <c r="I2" s="19">
        <v>112</v>
      </c>
      <c r="J2" s="19">
        <v>88</v>
      </c>
      <c r="K2" s="19">
        <v>83</v>
      </c>
      <c r="L2" s="17">
        <v>85</v>
      </c>
      <c r="M2" s="18">
        <v>100</v>
      </c>
      <c r="N2" s="19"/>
      <c r="O2" s="19"/>
      <c r="P2" s="19">
        <v>1</v>
      </c>
      <c r="Q2" s="19">
        <v>5</v>
      </c>
      <c r="R2" s="20">
        <v>4</v>
      </c>
      <c r="S2" s="19"/>
      <c r="T2" s="19"/>
      <c r="U2" s="19"/>
      <c r="V2" s="19"/>
      <c r="W2" s="19"/>
      <c r="X2" s="19"/>
      <c r="Y2" s="19"/>
      <c r="Z2" s="19"/>
      <c r="AA2" s="19">
        <f t="shared" ref="AA2:AA33" si="0">SUM(N2:Z2)</f>
        <v>10</v>
      </c>
      <c r="AB2" s="57">
        <v>0.1</v>
      </c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</row>
    <row r="3" spans="1:138" ht="15" thickBot="1">
      <c r="A3" s="14">
        <v>207</v>
      </c>
      <c r="B3" s="25" t="s">
        <v>42</v>
      </c>
      <c r="C3" s="32" t="s">
        <v>79</v>
      </c>
      <c r="D3" s="44" t="s">
        <v>39</v>
      </c>
      <c r="E3" s="26">
        <v>2</v>
      </c>
      <c r="F3" s="26" t="s">
        <v>4</v>
      </c>
      <c r="G3" s="25"/>
      <c r="H3" s="25">
        <v>597</v>
      </c>
      <c r="I3" s="25">
        <v>350</v>
      </c>
      <c r="J3" s="25">
        <v>427</v>
      </c>
      <c r="K3" s="27">
        <v>391</v>
      </c>
      <c r="L3" s="28">
        <v>213</v>
      </c>
      <c r="M3" s="29">
        <v>375</v>
      </c>
      <c r="N3" s="30"/>
      <c r="O3" s="30"/>
      <c r="P3" s="30">
        <v>29</v>
      </c>
      <c r="Q3" s="25">
        <v>15</v>
      </c>
      <c r="R3" s="31">
        <v>7</v>
      </c>
      <c r="S3" s="25"/>
      <c r="T3" s="25"/>
      <c r="U3" s="25"/>
      <c r="V3" s="25"/>
      <c r="W3" s="25"/>
      <c r="X3" s="25"/>
      <c r="Y3" s="25"/>
      <c r="Z3" s="25"/>
      <c r="AA3" s="25">
        <f t="shared" si="0"/>
        <v>51</v>
      </c>
      <c r="AB3" s="57">
        <v>0.13600000000000001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</row>
    <row r="4" spans="1:138" ht="17.25" customHeight="1" thickBot="1">
      <c r="A4" s="14">
        <v>209</v>
      </c>
      <c r="B4" s="25" t="s">
        <v>46</v>
      </c>
      <c r="C4" s="32" t="s">
        <v>80</v>
      </c>
      <c r="D4" s="44" t="s">
        <v>39</v>
      </c>
      <c r="E4" s="26">
        <v>1</v>
      </c>
      <c r="F4" s="26" t="s">
        <v>4</v>
      </c>
      <c r="G4" s="25"/>
      <c r="H4" s="25">
        <v>5</v>
      </c>
      <c r="I4" s="25">
        <v>73</v>
      </c>
      <c r="J4" s="25">
        <v>64</v>
      </c>
      <c r="K4" s="27">
        <v>27</v>
      </c>
      <c r="L4" s="28">
        <v>55</v>
      </c>
      <c r="M4" s="29">
        <v>75</v>
      </c>
      <c r="N4" s="30"/>
      <c r="O4" s="30"/>
      <c r="P4" s="25">
        <v>2</v>
      </c>
      <c r="Q4" s="25">
        <v>48</v>
      </c>
      <c r="R4" s="31">
        <v>4</v>
      </c>
      <c r="S4" s="25"/>
      <c r="T4" s="25"/>
      <c r="U4" s="25"/>
      <c r="V4" s="25"/>
      <c r="W4" s="25"/>
      <c r="X4" s="25"/>
      <c r="Y4" s="25"/>
      <c r="Z4" s="25"/>
      <c r="AA4" s="25">
        <f t="shared" si="0"/>
        <v>54</v>
      </c>
      <c r="AB4" s="58">
        <v>0.72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</row>
    <row r="5" spans="1:138" ht="15" thickBot="1">
      <c r="A5" s="14">
        <v>338</v>
      </c>
      <c r="B5" s="25" t="s">
        <v>42</v>
      </c>
      <c r="C5" s="32" t="s">
        <v>139</v>
      </c>
      <c r="D5" s="15" t="s">
        <v>39</v>
      </c>
      <c r="E5" s="26">
        <v>1</v>
      </c>
      <c r="F5" s="26" t="s">
        <v>140</v>
      </c>
      <c r="G5" s="25"/>
      <c r="H5" s="25" t="s">
        <v>33</v>
      </c>
      <c r="I5" s="25" t="s">
        <v>33</v>
      </c>
      <c r="J5" s="25" t="s">
        <v>33</v>
      </c>
      <c r="K5" s="27">
        <v>0</v>
      </c>
      <c r="L5" s="28">
        <v>8</v>
      </c>
      <c r="M5" s="29">
        <v>50</v>
      </c>
      <c r="N5" s="30"/>
      <c r="O5" s="30"/>
      <c r="P5" s="25"/>
      <c r="Q5" s="25"/>
      <c r="R5" s="31"/>
      <c r="S5" s="25"/>
      <c r="T5" s="25"/>
      <c r="U5" s="25"/>
      <c r="V5" s="25"/>
      <c r="W5" s="25"/>
      <c r="X5" s="25"/>
      <c r="Y5" s="25"/>
      <c r="Z5" s="25"/>
      <c r="AA5" s="25">
        <f t="shared" si="0"/>
        <v>0</v>
      </c>
      <c r="AB5" s="57">
        <v>0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</row>
    <row r="6" spans="1:138" ht="15" thickBot="1">
      <c r="A6" s="14">
        <v>194</v>
      </c>
      <c r="B6" s="25" t="s">
        <v>60</v>
      </c>
      <c r="C6" s="32" t="s">
        <v>73</v>
      </c>
      <c r="D6" s="25" t="s">
        <v>44</v>
      </c>
      <c r="E6" s="26">
        <v>3</v>
      </c>
      <c r="F6" s="26" t="s">
        <v>35</v>
      </c>
      <c r="G6" s="25"/>
      <c r="H6" s="25" t="s">
        <v>33</v>
      </c>
      <c r="I6" s="25" t="s">
        <v>33</v>
      </c>
      <c r="J6" s="25" t="s">
        <v>33</v>
      </c>
      <c r="K6" s="25">
        <v>2</v>
      </c>
      <c r="L6" s="17">
        <v>99</v>
      </c>
      <c r="M6" s="29">
        <v>85</v>
      </c>
      <c r="N6" s="30"/>
      <c r="O6" s="30">
        <v>33</v>
      </c>
      <c r="P6" s="25">
        <v>80</v>
      </c>
      <c r="Q6" s="25">
        <v>18</v>
      </c>
      <c r="R6" s="48">
        <v>9</v>
      </c>
      <c r="S6" s="30"/>
      <c r="T6" s="25"/>
      <c r="U6" s="25"/>
      <c r="V6" s="30"/>
      <c r="W6" s="30"/>
      <c r="X6" s="30"/>
      <c r="Y6" s="30"/>
      <c r="Z6" s="30"/>
      <c r="AA6" s="25">
        <f t="shared" si="0"/>
        <v>140</v>
      </c>
      <c r="AB6" s="59">
        <v>1.647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</row>
    <row r="7" spans="1:138" ht="15" thickBot="1">
      <c r="A7" s="14">
        <v>213</v>
      </c>
      <c r="B7" s="51" t="s">
        <v>52</v>
      </c>
      <c r="C7" s="32" t="s">
        <v>82</v>
      </c>
      <c r="D7" s="44" t="s">
        <v>44</v>
      </c>
      <c r="E7" s="26">
        <v>3</v>
      </c>
      <c r="F7" s="26" t="s">
        <v>37</v>
      </c>
      <c r="G7" s="25"/>
      <c r="H7" s="25" t="s">
        <v>33</v>
      </c>
      <c r="I7" s="25" t="s">
        <v>33</v>
      </c>
      <c r="J7" s="25" t="s">
        <v>33</v>
      </c>
      <c r="K7" s="25" t="s">
        <v>33</v>
      </c>
      <c r="L7" s="17" t="s">
        <v>33</v>
      </c>
      <c r="M7" s="29">
        <v>40</v>
      </c>
      <c r="N7" s="25"/>
      <c r="O7" s="25"/>
      <c r="P7" s="25"/>
      <c r="Q7" s="25"/>
      <c r="R7" s="31"/>
      <c r="S7" s="25"/>
      <c r="T7" s="25"/>
      <c r="U7" s="25"/>
      <c r="V7" s="25"/>
      <c r="W7" s="25"/>
      <c r="X7" s="25"/>
      <c r="Y7" s="25"/>
      <c r="Z7" s="25"/>
      <c r="AA7" s="25">
        <f t="shared" si="0"/>
        <v>0</v>
      </c>
      <c r="AB7" s="57">
        <v>0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</row>
    <row r="8" spans="1:138" ht="15" thickBot="1">
      <c r="A8" s="14">
        <v>214</v>
      </c>
      <c r="B8" s="44" t="s">
        <v>52</v>
      </c>
      <c r="C8" s="32" t="s">
        <v>83</v>
      </c>
      <c r="D8" s="25" t="s">
        <v>44</v>
      </c>
      <c r="E8" s="26">
        <v>3</v>
      </c>
      <c r="F8" s="26" t="s">
        <v>37</v>
      </c>
      <c r="G8" s="25"/>
      <c r="H8" s="25" t="s">
        <v>33</v>
      </c>
      <c r="I8" s="25" t="s">
        <v>33</v>
      </c>
      <c r="J8" s="25" t="s">
        <v>33</v>
      </c>
      <c r="K8" s="27" t="s">
        <v>33</v>
      </c>
      <c r="L8" s="17">
        <v>49</v>
      </c>
      <c r="M8" s="29">
        <v>75</v>
      </c>
      <c r="N8" s="30"/>
      <c r="O8" s="30"/>
      <c r="P8" s="25">
        <v>20</v>
      </c>
      <c r="Q8" s="25">
        <v>47</v>
      </c>
      <c r="R8" s="31">
        <v>18</v>
      </c>
      <c r="S8" s="25"/>
      <c r="T8" s="25"/>
      <c r="U8" s="25"/>
      <c r="V8" s="25"/>
      <c r="W8" s="25"/>
      <c r="X8" s="25"/>
      <c r="Y8" s="25"/>
      <c r="Z8" s="25"/>
      <c r="AA8" s="25">
        <f t="shared" si="0"/>
        <v>85</v>
      </c>
      <c r="AB8" s="59">
        <v>1.133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</row>
    <row r="9" spans="1:138" ht="15" thickBot="1">
      <c r="A9" s="14">
        <v>215</v>
      </c>
      <c r="B9" s="25" t="s">
        <v>46</v>
      </c>
      <c r="C9" s="32" t="s">
        <v>84</v>
      </c>
      <c r="D9" s="15" t="s">
        <v>44</v>
      </c>
      <c r="E9" s="36">
        <v>3</v>
      </c>
      <c r="F9" s="26" t="s">
        <v>4</v>
      </c>
      <c r="G9" s="25"/>
      <c r="H9" s="25" t="s">
        <v>33</v>
      </c>
      <c r="I9" s="25" t="s">
        <v>33</v>
      </c>
      <c r="J9" s="25" t="s">
        <v>33</v>
      </c>
      <c r="K9" s="27">
        <v>39</v>
      </c>
      <c r="L9" s="17">
        <v>9</v>
      </c>
      <c r="M9" s="29">
        <v>200</v>
      </c>
      <c r="N9" s="30"/>
      <c r="O9" s="30"/>
      <c r="P9" s="25">
        <v>2</v>
      </c>
      <c r="Q9" s="25"/>
      <c r="R9" s="31"/>
      <c r="S9" s="25"/>
      <c r="T9" s="25"/>
      <c r="U9" s="25"/>
      <c r="V9" s="25"/>
      <c r="W9" s="25"/>
      <c r="X9" s="25"/>
      <c r="Y9" s="25"/>
      <c r="Z9" s="25"/>
      <c r="AA9" s="25">
        <f t="shared" si="0"/>
        <v>2</v>
      </c>
      <c r="AB9" s="57">
        <v>0.01</v>
      </c>
      <c r="AC9" s="24"/>
    </row>
    <row r="10" spans="1:138" ht="15" thickBot="1">
      <c r="A10" s="14">
        <v>463</v>
      </c>
      <c r="B10" s="25" t="s">
        <v>69</v>
      </c>
      <c r="C10" s="32" t="s">
        <v>167</v>
      </c>
      <c r="D10" s="44" t="s">
        <v>39</v>
      </c>
      <c r="E10" s="26">
        <v>3</v>
      </c>
      <c r="F10" s="49">
        <v>43263</v>
      </c>
      <c r="G10" s="25"/>
      <c r="H10" s="25" t="s">
        <v>33</v>
      </c>
      <c r="I10" s="25" t="s">
        <v>33</v>
      </c>
      <c r="J10" s="25" t="s">
        <v>33</v>
      </c>
      <c r="K10" s="27">
        <v>14</v>
      </c>
      <c r="L10" s="17">
        <v>9</v>
      </c>
      <c r="M10" s="29">
        <v>35</v>
      </c>
      <c r="N10" s="30"/>
      <c r="O10" s="30"/>
      <c r="P10" s="30">
        <v>5</v>
      </c>
      <c r="Q10" s="25"/>
      <c r="R10" s="31"/>
      <c r="S10" s="25"/>
      <c r="T10" s="25"/>
      <c r="U10" s="25"/>
      <c r="V10" s="25"/>
      <c r="W10" s="25"/>
      <c r="X10" s="25"/>
      <c r="Y10" s="25"/>
      <c r="Z10" s="25"/>
      <c r="AA10" s="25">
        <f t="shared" si="0"/>
        <v>5</v>
      </c>
      <c r="AB10" s="57">
        <v>0.14299999999999999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</row>
    <row r="11" spans="1:138" ht="15" thickBot="1">
      <c r="A11" s="14">
        <v>423</v>
      </c>
      <c r="B11" s="44" t="s">
        <v>69</v>
      </c>
      <c r="C11" s="32" t="s">
        <v>152</v>
      </c>
      <c r="D11" s="44" t="s">
        <v>39</v>
      </c>
      <c r="E11" s="26">
        <v>2</v>
      </c>
      <c r="F11" s="49">
        <v>43263</v>
      </c>
      <c r="G11" s="44"/>
      <c r="H11" s="44" t="s">
        <v>33</v>
      </c>
      <c r="I11" s="44" t="s">
        <v>33</v>
      </c>
      <c r="J11" s="44" t="s">
        <v>33</v>
      </c>
      <c r="K11" s="44">
        <v>20</v>
      </c>
      <c r="L11" s="17">
        <v>4</v>
      </c>
      <c r="M11" s="29">
        <v>50</v>
      </c>
      <c r="N11" s="44"/>
      <c r="O11" s="44"/>
      <c r="P11" s="44">
        <v>7</v>
      </c>
      <c r="Q11" s="44"/>
      <c r="R11" s="48"/>
      <c r="S11" s="44"/>
      <c r="T11" s="44"/>
      <c r="U11" s="44"/>
      <c r="V11" s="44"/>
      <c r="W11" s="44"/>
      <c r="X11" s="44"/>
      <c r="Y11" s="44"/>
      <c r="Z11" s="44"/>
      <c r="AA11" s="44">
        <f t="shared" si="0"/>
        <v>7</v>
      </c>
      <c r="AB11" s="57">
        <v>0.14000000000000001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</row>
    <row r="12" spans="1:138" ht="15" thickBot="1">
      <c r="A12" s="14">
        <v>216</v>
      </c>
      <c r="B12" s="51" t="s">
        <v>46</v>
      </c>
      <c r="C12" s="32" t="s">
        <v>85</v>
      </c>
      <c r="D12" s="15" t="s">
        <v>39</v>
      </c>
      <c r="E12" s="36">
        <v>3</v>
      </c>
      <c r="F12" s="26" t="s">
        <v>4</v>
      </c>
      <c r="G12" s="25"/>
      <c r="H12" s="25" t="s">
        <v>33</v>
      </c>
      <c r="I12" s="25" t="s">
        <v>33</v>
      </c>
      <c r="J12" s="25" t="s">
        <v>33</v>
      </c>
      <c r="K12" s="27" t="s">
        <v>33</v>
      </c>
      <c r="L12" s="17" t="s">
        <v>33</v>
      </c>
      <c r="M12" s="29">
        <v>100</v>
      </c>
      <c r="N12" s="30"/>
      <c r="O12" s="30"/>
      <c r="P12" s="25">
        <v>1</v>
      </c>
      <c r="Q12" s="25">
        <v>12</v>
      </c>
      <c r="R12" s="31">
        <v>6</v>
      </c>
      <c r="S12" s="25"/>
      <c r="T12" s="25"/>
      <c r="U12" s="25"/>
      <c r="V12" s="25"/>
      <c r="W12" s="25"/>
      <c r="X12" s="25"/>
      <c r="Y12" s="25"/>
      <c r="Z12" s="25"/>
      <c r="AA12" s="25">
        <f t="shared" si="0"/>
        <v>19</v>
      </c>
      <c r="AB12" s="57">
        <v>0.19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</row>
    <row r="13" spans="1:138" ht="15" thickBot="1">
      <c r="A13" s="14">
        <v>287</v>
      </c>
      <c r="B13" s="44" t="s">
        <v>42</v>
      </c>
      <c r="C13" s="32" t="s">
        <v>127</v>
      </c>
      <c r="D13" s="15" t="s">
        <v>39</v>
      </c>
      <c r="E13" s="26">
        <v>1</v>
      </c>
      <c r="F13" s="26" t="s">
        <v>31</v>
      </c>
      <c r="G13" s="25"/>
      <c r="H13" s="25" t="s">
        <v>33</v>
      </c>
      <c r="I13" s="25">
        <v>129</v>
      </c>
      <c r="J13" s="25">
        <v>366</v>
      </c>
      <c r="K13" s="27">
        <v>431</v>
      </c>
      <c r="L13" s="17">
        <v>157</v>
      </c>
      <c r="M13" s="29">
        <v>175</v>
      </c>
      <c r="N13" s="30"/>
      <c r="O13" s="30">
        <v>3</v>
      </c>
      <c r="P13" s="25">
        <v>1</v>
      </c>
      <c r="Q13" s="25">
        <v>21</v>
      </c>
      <c r="R13" s="31">
        <v>13</v>
      </c>
      <c r="S13" s="25"/>
      <c r="T13" s="25"/>
      <c r="U13" s="25"/>
      <c r="V13" s="25"/>
      <c r="W13" s="25"/>
      <c r="X13" s="25"/>
      <c r="Y13" s="25"/>
      <c r="Z13" s="25"/>
      <c r="AA13" s="25">
        <f t="shared" si="0"/>
        <v>38</v>
      </c>
      <c r="AB13" s="57">
        <v>0.217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</row>
    <row r="14" spans="1:138" ht="15" thickBot="1">
      <c r="A14" s="14">
        <v>605</v>
      </c>
      <c r="B14" s="25" t="s">
        <v>46</v>
      </c>
      <c r="C14" s="32" t="s">
        <v>190</v>
      </c>
      <c r="D14" s="19" t="s">
        <v>39</v>
      </c>
      <c r="E14" s="36">
        <v>3</v>
      </c>
      <c r="F14" s="26" t="s">
        <v>62</v>
      </c>
      <c r="G14" s="25"/>
      <c r="H14" s="25">
        <v>47</v>
      </c>
      <c r="I14" s="25">
        <v>59</v>
      </c>
      <c r="J14" s="25">
        <v>48</v>
      </c>
      <c r="K14" s="27">
        <v>81</v>
      </c>
      <c r="L14" s="17">
        <v>114</v>
      </c>
      <c r="M14" s="29">
        <v>125</v>
      </c>
      <c r="N14" s="30"/>
      <c r="O14" s="30">
        <v>26</v>
      </c>
      <c r="P14" s="25">
        <v>1</v>
      </c>
      <c r="Q14" s="25"/>
      <c r="R14" s="31">
        <v>4</v>
      </c>
      <c r="S14" s="25"/>
      <c r="T14" s="25"/>
      <c r="U14" s="25"/>
      <c r="V14" s="25"/>
      <c r="W14" s="25"/>
      <c r="X14" s="25"/>
      <c r="Y14" s="25"/>
      <c r="Z14" s="25"/>
      <c r="AA14" s="25">
        <f t="shared" si="0"/>
        <v>31</v>
      </c>
      <c r="AB14" s="57">
        <v>0.248</v>
      </c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</row>
    <row r="15" spans="1:138" ht="15" thickBot="1">
      <c r="A15" s="14">
        <v>297</v>
      </c>
      <c r="B15" s="25" t="s">
        <v>46</v>
      </c>
      <c r="C15" s="32" t="s">
        <v>133</v>
      </c>
      <c r="D15" s="15" t="s">
        <v>39</v>
      </c>
      <c r="E15" s="26">
        <v>3</v>
      </c>
      <c r="F15" s="26" t="s">
        <v>4</v>
      </c>
      <c r="G15" s="25"/>
      <c r="H15" s="25">
        <v>35</v>
      </c>
      <c r="I15" s="25">
        <v>44</v>
      </c>
      <c r="J15" s="25">
        <v>12</v>
      </c>
      <c r="K15" s="27">
        <v>48</v>
      </c>
      <c r="L15" s="17">
        <v>74</v>
      </c>
      <c r="M15" s="29">
        <v>85</v>
      </c>
      <c r="N15" s="30"/>
      <c r="O15" s="30">
        <v>6</v>
      </c>
      <c r="P15" s="25">
        <v>12</v>
      </c>
      <c r="Q15" s="47">
        <v>12</v>
      </c>
      <c r="R15" s="31">
        <v>5</v>
      </c>
      <c r="S15" s="25"/>
      <c r="T15" s="25"/>
      <c r="U15" s="25"/>
      <c r="V15" s="25"/>
      <c r="W15" s="25"/>
      <c r="X15" s="25"/>
      <c r="Y15" s="25"/>
      <c r="Z15" s="25"/>
      <c r="AA15" s="25">
        <f t="shared" si="0"/>
        <v>35</v>
      </c>
      <c r="AB15" s="58">
        <v>0.41199999999999998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</row>
    <row r="16" spans="1:138" ht="15" thickBot="1">
      <c r="A16" s="14">
        <v>218</v>
      </c>
      <c r="B16" s="25" t="s">
        <v>46</v>
      </c>
      <c r="C16" s="32" t="s">
        <v>86</v>
      </c>
      <c r="D16" s="44" t="s">
        <v>39</v>
      </c>
      <c r="E16" s="26">
        <v>1</v>
      </c>
      <c r="F16" s="26" t="s">
        <v>4</v>
      </c>
      <c r="G16" s="30"/>
      <c r="H16" s="25">
        <v>78</v>
      </c>
      <c r="I16" s="25">
        <v>98</v>
      </c>
      <c r="J16" s="25">
        <v>107</v>
      </c>
      <c r="K16" s="27">
        <v>211</v>
      </c>
      <c r="L16" s="17">
        <v>115</v>
      </c>
      <c r="M16" s="29">
        <v>85</v>
      </c>
      <c r="N16" s="30"/>
      <c r="O16" s="30"/>
      <c r="P16" s="25"/>
      <c r="Q16" s="25">
        <v>2</v>
      </c>
      <c r="R16" s="31"/>
      <c r="S16" s="25"/>
      <c r="T16" s="25"/>
      <c r="U16" s="25"/>
      <c r="V16" s="25"/>
      <c r="W16" s="25"/>
      <c r="X16" s="25"/>
      <c r="Y16" s="25"/>
      <c r="Z16" s="25"/>
      <c r="AA16" s="25">
        <f t="shared" si="0"/>
        <v>2</v>
      </c>
      <c r="AB16" s="57">
        <v>2.4E-2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</row>
    <row r="17" spans="1:138" ht="15" thickBot="1">
      <c r="A17" s="14" t="s">
        <v>191</v>
      </c>
      <c r="B17" s="25" t="s">
        <v>69</v>
      </c>
      <c r="C17" s="32" t="s">
        <v>192</v>
      </c>
      <c r="D17" s="19" t="s">
        <v>39</v>
      </c>
      <c r="E17" s="36">
        <v>3</v>
      </c>
      <c r="F17" s="26" t="s">
        <v>173</v>
      </c>
      <c r="G17" s="25"/>
      <c r="H17" s="25">
        <v>7</v>
      </c>
      <c r="I17" s="25">
        <v>36</v>
      </c>
      <c r="J17" s="25">
        <v>71</v>
      </c>
      <c r="K17" s="27">
        <v>1</v>
      </c>
      <c r="L17" s="17">
        <v>4</v>
      </c>
      <c r="M17" s="29">
        <v>50</v>
      </c>
      <c r="N17" s="30"/>
      <c r="O17" s="25"/>
      <c r="P17" s="25"/>
      <c r="Q17" s="25">
        <v>2</v>
      </c>
      <c r="R17" s="31">
        <v>11</v>
      </c>
      <c r="S17" s="25"/>
      <c r="T17" s="25"/>
      <c r="U17" s="25"/>
      <c r="V17" s="25"/>
      <c r="W17" s="25"/>
      <c r="X17" s="25"/>
      <c r="Y17" s="25"/>
      <c r="Z17" s="25"/>
      <c r="AA17" s="25">
        <f t="shared" si="0"/>
        <v>13</v>
      </c>
      <c r="AB17" s="57">
        <v>0.26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</row>
    <row r="18" spans="1:138" ht="15" thickBot="1">
      <c r="A18" s="14">
        <v>270</v>
      </c>
      <c r="B18" s="43" t="s">
        <v>42</v>
      </c>
      <c r="C18" s="32" t="s">
        <v>117</v>
      </c>
      <c r="D18" s="44" t="s">
        <v>39</v>
      </c>
      <c r="E18" s="26">
        <v>3</v>
      </c>
      <c r="F18" s="26" t="s">
        <v>4</v>
      </c>
      <c r="G18" s="25"/>
      <c r="H18" s="25">
        <v>219</v>
      </c>
      <c r="I18" s="25">
        <v>241</v>
      </c>
      <c r="J18" s="25">
        <v>201</v>
      </c>
      <c r="K18" s="25">
        <v>248</v>
      </c>
      <c r="L18" s="28">
        <v>194</v>
      </c>
      <c r="M18" s="29">
        <v>180</v>
      </c>
      <c r="N18" s="30"/>
      <c r="O18" s="30"/>
      <c r="P18" s="25">
        <v>3</v>
      </c>
      <c r="Q18" s="25">
        <v>9</v>
      </c>
      <c r="R18" s="31">
        <v>20</v>
      </c>
      <c r="S18" s="25"/>
      <c r="T18" s="25"/>
      <c r="U18" s="25"/>
      <c r="V18" s="25"/>
      <c r="W18" s="25"/>
      <c r="X18" s="25"/>
      <c r="Y18" s="25"/>
      <c r="Z18" s="25"/>
      <c r="AA18" s="25">
        <f t="shared" si="0"/>
        <v>32</v>
      </c>
      <c r="AB18" s="57">
        <v>0.17799999999999999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</row>
    <row r="19" spans="1:138" ht="15" thickBot="1">
      <c r="A19" s="14">
        <v>188</v>
      </c>
      <c r="B19" s="44" t="s">
        <v>69</v>
      </c>
      <c r="C19" s="32" t="s">
        <v>70</v>
      </c>
      <c r="D19" s="25" t="s">
        <v>39</v>
      </c>
      <c r="E19" s="26">
        <v>3</v>
      </c>
      <c r="F19" s="44" t="s">
        <v>57</v>
      </c>
      <c r="G19" s="25"/>
      <c r="H19" s="25">
        <v>52</v>
      </c>
      <c r="I19" s="25">
        <v>68</v>
      </c>
      <c r="J19" s="25">
        <v>66</v>
      </c>
      <c r="K19" s="25">
        <v>26</v>
      </c>
      <c r="L19" s="28">
        <v>20</v>
      </c>
      <c r="M19" s="29">
        <v>45</v>
      </c>
      <c r="N19" s="30"/>
      <c r="O19" s="25"/>
      <c r="P19" s="25">
        <v>1</v>
      </c>
      <c r="Q19" s="25">
        <v>8</v>
      </c>
      <c r="R19" s="31">
        <v>5</v>
      </c>
      <c r="S19" s="25"/>
      <c r="T19" s="25"/>
      <c r="U19" s="25"/>
      <c r="V19" s="25"/>
      <c r="W19" s="25"/>
      <c r="X19" s="25"/>
      <c r="Y19" s="25"/>
      <c r="Z19" s="25"/>
      <c r="AA19" s="25">
        <f t="shared" si="0"/>
        <v>14</v>
      </c>
      <c r="AB19" s="57">
        <v>0.311</v>
      </c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</row>
    <row r="20" spans="1:138" ht="15" thickBot="1">
      <c r="A20" s="14">
        <v>219</v>
      </c>
      <c r="B20" s="25" t="s">
        <v>46</v>
      </c>
      <c r="C20" s="32" t="s">
        <v>87</v>
      </c>
      <c r="D20" s="25" t="s">
        <v>39</v>
      </c>
      <c r="E20" s="26">
        <v>3</v>
      </c>
      <c r="F20" s="26" t="s">
        <v>4</v>
      </c>
      <c r="G20" s="25"/>
      <c r="H20" s="25">
        <v>3</v>
      </c>
      <c r="I20" s="25">
        <v>86</v>
      </c>
      <c r="J20" s="25">
        <v>75</v>
      </c>
      <c r="K20" s="27">
        <v>14</v>
      </c>
      <c r="L20" s="28">
        <v>19</v>
      </c>
      <c r="M20" s="29">
        <v>227</v>
      </c>
      <c r="N20" s="25"/>
      <c r="O20" s="25"/>
      <c r="P20" s="25">
        <v>2</v>
      </c>
      <c r="Q20" s="25"/>
      <c r="R20" s="31">
        <v>6</v>
      </c>
      <c r="S20" s="25"/>
      <c r="T20" s="25"/>
      <c r="U20" s="25"/>
      <c r="V20" s="25"/>
      <c r="W20" s="25"/>
      <c r="X20" s="25"/>
      <c r="Y20" s="25"/>
      <c r="Z20" s="25"/>
      <c r="AA20" s="25">
        <f t="shared" si="0"/>
        <v>8</v>
      </c>
      <c r="AB20" s="57">
        <v>3.5000000000000003E-2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</row>
    <row r="21" spans="1:138" ht="15" thickBot="1">
      <c r="A21" s="14">
        <v>220</v>
      </c>
      <c r="B21" s="25" t="s">
        <v>42</v>
      </c>
      <c r="C21" s="32" t="s">
        <v>88</v>
      </c>
      <c r="D21" s="15" t="s">
        <v>39</v>
      </c>
      <c r="E21" s="36">
        <v>2</v>
      </c>
      <c r="F21" s="26" t="s">
        <v>31</v>
      </c>
      <c r="G21" s="25"/>
      <c r="H21" s="25">
        <v>4</v>
      </c>
      <c r="I21" s="25">
        <v>117</v>
      </c>
      <c r="J21" s="25">
        <v>210</v>
      </c>
      <c r="K21" s="25">
        <v>277</v>
      </c>
      <c r="L21" s="28">
        <v>371</v>
      </c>
      <c r="M21" s="29">
        <v>350</v>
      </c>
      <c r="N21" s="30"/>
      <c r="O21" s="25">
        <v>2</v>
      </c>
      <c r="P21" s="25">
        <v>48</v>
      </c>
      <c r="Q21" s="25">
        <v>57</v>
      </c>
      <c r="R21" s="31">
        <v>7</v>
      </c>
      <c r="S21" s="25"/>
      <c r="T21" s="25"/>
      <c r="U21" s="25"/>
      <c r="V21" s="25"/>
      <c r="W21" s="25"/>
      <c r="X21" s="25"/>
      <c r="Y21" s="25"/>
      <c r="Z21" s="25"/>
      <c r="AA21" s="25">
        <f t="shared" si="0"/>
        <v>114</v>
      </c>
      <c r="AB21" s="57">
        <v>0.32600000000000001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</row>
    <row r="22" spans="1:138" ht="15" thickBot="1">
      <c r="A22" s="14">
        <v>468</v>
      </c>
      <c r="B22" s="25" t="s">
        <v>36</v>
      </c>
      <c r="C22" s="32" t="s">
        <v>170</v>
      </c>
      <c r="D22" s="15" t="s">
        <v>39</v>
      </c>
      <c r="E22" s="36">
        <v>2</v>
      </c>
      <c r="F22" s="26" t="s">
        <v>159</v>
      </c>
      <c r="G22" s="25"/>
      <c r="H22" s="25" t="s">
        <v>33</v>
      </c>
      <c r="I22" s="25" t="s">
        <v>33</v>
      </c>
      <c r="J22" s="25" t="s">
        <v>33</v>
      </c>
      <c r="K22" s="27">
        <v>24</v>
      </c>
      <c r="L22" s="28">
        <v>18</v>
      </c>
      <c r="M22" s="29">
        <v>45</v>
      </c>
      <c r="N22" s="25"/>
      <c r="O22" s="30"/>
      <c r="P22" s="25">
        <v>7</v>
      </c>
      <c r="Q22" s="25"/>
      <c r="R22" s="31">
        <v>1</v>
      </c>
      <c r="S22" s="25"/>
      <c r="T22" s="25"/>
      <c r="U22" s="25"/>
      <c r="V22" s="25"/>
      <c r="W22" s="25"/>
      <c r="X22" s="25"/>
      <c r="Y22" s="25"/>
      <c r="Z22" s="25"/>
      <c r="AA22" s="25">
        <f t="shared" si="0"/>
        <v>8</v>
      </c>
      <c r="AB22" s="57">
        <v>0.17799999999999999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</row>
    <row r="23" spans="1:138" ht="15" thickBot="1">
      <c r="A23" s="14">
        <v>221</v>
      </c>
      <c r="B23" s="25" t="s">
        <v>46</v>
      </c>
      <c r="C23" s="32" t="s">
        <v>89</v>
      </c>
      <c r="D23" s="44" t="s">
        <v>39</v>
      </c>
      <c r="E23" s="26">
        <v>2</v>
      </c>
      <c r="F23" s="26" t="s">
        <v>4</v>
      </c>
      <c r="G23" s="25"/>
      <c r="H23" s="25">
        <v>38</v>
      </c>
      <c r="I23" s="25">
        <v>49</v>
      </c>
      <c r="J23" s="25">
        <v>59</v>
      </c>
      <c r="K23" s="27">
        <v>9</v>
      </c>
      <c r="L23" s="28">
        <v>18</v>
      </c>
      <c r="M23" s="29">
        <v>45</v>
      </c>
      <c r="N23" s="30"/>
      <c r="O23" s="25">
        <v>25</v>
      </c>
      <c r="P23" s="25"/>
      <c r="Q23" s="25"/>
      <c r="R23" s="31"/>
      <c r="S23" s="25"/>
      <c r="T23" s="25"/>
      <c r="U23" s="25"/>
      <c r="V23" s="25"/>
      <c r="W23" s="25"/>
      <c r="X23" s="25"/>
      <c r="Y23" s="25"/>
      <c r="Z23" s="25"/>
      <c r="AA23" s="25">
        <f t="shared" si="0"/>
        <v>25</v>
      </c>
      <c r="AB23" s="58">
        <v>0.55600000000000005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1:138" ht="15" thickBot="1">
      <c r="A24" s="14">
        <v>222</v>
      </c>
      <c r="B24" s="25" t="s">
        <v>69</v>
      </c>
      <c r="C24" s="32" t="s">
        <v>90</v>
      </c>
      <c r="D24" s="15" t="s">
        <v>39</v>
      </c>
      <c r="E24" s="26">
        <v>1</v>
      </c>
      <c r="F24" s="26" t="s">
        <v>34</v>
      </c>
      <c r="G24" s="25"/>
      <c r="H24" s="25">
        <v>12</v>
      </c>
      <c r="I24" s="25">
        <v>38</v>
      </c>
      <c r="J24" s="25">
        <v>23</v>
      </c>
      <c r="K24" s="27">
        <v>47</v>
      </c>
      <c r="L24" s="28">
        <v>16</v>
      </c>
      <c r="M24" s="29">
        <v>141</v>
      </c>
      <c r="N24" s="30"/>
      <c r="O24" s="30"/>
      <c r="P24" s="25"/>
      <c r="Q24" s="25"/>
      <c r="R24" s="31"/>
      <c r="S24" s="25"/>
      <c r="T24" s="25"/>
      <c r="U24" s="25"/>
      <c r="V24" s="25"/>
      <c r="W24" s="25"/>
      <c r="X24" s="25"/>
      <c r="Y24" s="25"/>
      <c r="Z24" s="25"/>
      <c r="AA24" s="25">
        <f t="shared" si="0"/>
        <v>0</v>
      </c>
      <c r="AB24" s="57">
        <v>0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1:138" ht="15" thickBot="1">
      <c r="A25" s="14">
        <v>515</v>
      </c>
      <c r="B25" s="25" t="s">
        <v>52</v>
      </c>
      <c r="C25" s="32" t="s">
        <v>184</v>
      </c>
      <c r="D25" s="19" t="s">
        <v>39</v>
      </c>
      <c r="E25" s="36">
        <v>3</v>
      </c>
      <c r="F25" s="26" t="s">
        <v>173</v>
      </c>
      <c r="G25" s="25"/>
      <c r="H25" s="25" t="s">
        <v>33</v>
      </c>
      <c r="I25" s="25" t="s">
        <v>33</v>
      </c>
      <c r="J25" s="25" t="s">
        <v>33</v>
      </c>
      <c r="K25" s="27" t="s">
        <v>33</v>
      </c>
      <c r="L25" s="28" t="s">
        <v>33</v>
      </c>
      <c r="M25" s="29">
        <v>40</v>
      </c>
      <c r="N25" s="25"/>
      <c r="O25" s="25"/>
      <c r="P25" s="25"/>
      <c r="Q25" s="25"/>
      <c r="R25" s="31"/>
      <c r="S25" s="25"/>
      <c r="T25" s="25"/>
      <c r="U25" s="25"/>
      <c r="V25" s="25"/>
      <c r="W25" s="25"/>
      <c r="X25" s="25"/>
      <c r="Y25" s="25"/>
      <c r="Z25" s="25"/>
      <c r="AA25" s="25">
        <f t="shared" si="0"/>
        <v>0</v>
      </c>
      <c r="AB25" s="57">
        <v>0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</row>
    <row r="26" spans="1:138" ht="15" thickBot="1">
      <c r="A26" s="14">
        <v>224</v>
      </c>
      <c r="B26" s="25" t="s">
        <v>46</v>
      </c>
      <c r="C26" s="32" t="s">
        <v>91</v>
      </c>
      <c r="D26" s="19" t="s">
        <v>39</v>
      </c>
      <c r="E26" s="36">
        <v>2</v>
      </c>
      <c r="F26" s="26" t="s">
        <v>4</v>
      </c>
      <c r="G26" s="25"/>
      <c r="H26" s="25">
        <v>54</v>
      </c>
      <c r="I26" s="25">
        <v>68</v>
      </c>
      <c r="J26" s="25">
        <v>83</v>
      </c>
      <c r="K26" s="27">
        <v>151</v>
      </c>
      <c r="L26" s="28">
        <v>109</v>
      </c>
      <c r="M26" s="29">
        <v>150</v>
      </c>
      <c r="N26" s="30"/>
      <c r="O26" s="25"/>
      <c r="P26" s="25">
        <v>12</v>
      </c>
      <c r="Q26" s="25">
        <v>3</v>
      </c>
      <c r="R26" s="31">
        <v>9</v>
      </c>
      <c r="S26" s="25"/>
      <c r="T26" s="25"/>
      <c r="U26" s="25"/>
      <c r="V26" s="25"/>
      <c r="W26" s="25"/>
      <c r="X26" s="25"/>
      <c r="Y26" s="25"/>
      <c r="Z26" s="25"/>
      <c r="AA26" s="25">
        <f t="shared" si="0"/>
        <v>24</v>
      </c>
      <c r="AB26" s="57">
        <v>0.16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</row>
    <row r="27" spans="1:138" ht="15" thickBot="1">
      <c r="A27" s="14">
        <v>172</v>
      </c>
      <c r="B27" s="25" t="s">
        <v>46</v>
      </c>
      <c r="C27" s="32" t="s">
        <v>58</v>
      </c>
      <c r="D27" s="19" t="s">
        <v>39</v>
      </c>
      <c r="E27" s="26">
        <v>1</v>
      </c>
      <c r="F27" s="26" t="s">
        <v>4</v>
      </c>
      <c r="G27" s="25"/>
      <c r="H27" s="25" t="s">
        <v>33</v>
      </c>
      <c r="I27" s="25" t="s">
        <v>33</v>
      </c>
      <c r="J27" s="25" t="s">
        <v>33</v>
      </c>
      <c r="K27" s="27">
        <v>0</v>
      </c>
      <c r="L27" s="28">
        <v>3</v>
      </c>
      <c r="M27" s="29">
        <v>35</v>
      </c>
      <c r="N27" s="30"/>
      <c r="O27" s="30"/>
      <c r="P27" s="25"/>
      <c r="Q27" s="25">
        <v>1</v>
      </c>
      <c r="R27" s="31"/>
      <c r="S27" s="25"/>
      <c r="T27" s="25"/>
      <c r="U27" s="25"/>
      <c r="V27" s="25"/>
      <c r="W27" s="25"/>
      <c r="X27" s="25"/>
      <c r="Y27" s="25"/>
      <c r="Z27" s="25"/>
      <c r="AA27" s="25">
        <f t="shared" si="0"/>
        <v>1</v>
      </c>
      <c r="AB27" s="57">
        <v>2.9000000000000001E-2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</row>
    <row r="28" spans="1:138" ht="15" thickBot="1">
      <c r="A28" s="14" t="s">
        <v>197</v>
      </c>
      <c r="B28" s="44" t="s">
        <v>69</v>
      </c>
      <c r="C28" s="32" t="s">
        <v>198</v>
      </c>
      <c r="D28" s="15" t="s">
        <v>39</v>
      </c>
      <c r="E28" s="36">
        <v>3</v>
      </c>
      <c r="F28" s="26" t="s">
        <v>173</v>
      </c>
      <c r="G28" s="25"/>
      <c r="H28" s="25" t="s">
        <v>33</v>
      </c>
      <c r="I28" s="25" t="s">
        <v>33</v>
      </c>
      <c r="J28" s="25" t="s">
        <v>33</v>
      </c>
      <c r="K28" s="25">
        <v>11</v>
      </c>
      <c r="L28" s="28">
        <v>13</v>
      </c>
      <c r="M28" s="29">
        <v>35</v>
      </c>
      <c r="N28" s="30"/>
      <c r="O28" s="30"/>
      <c r="P28" s="30"/>
      <c r="Q28" s="25">
        <v>2</v>
      </c>
      <c r="R28" s="31"/>
      <c r="S28" s="25"/>
      <c r="T28" s="25"/>
      <c r="U28" s="25"/>
      <c r="V28" s="25"/>
      <c r="W28" s="25"/>
      <c r="X28" s="25"/>
      <c r="Y28" s="25"/>
      <c r="Z28" s="25"/>
      <c r="AA28" s="25">
        <f t="shared" si="0"/>
        <v>2</v>
      </c>
      <c r="AB28" s="57">
        <v>5.7000000000000002E-2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</row>
    <row r="29" spans="1:138" ht="15" thickBot="1">
      <c r="A29" s="14">
        <v>159</v>
      </c>
      <c r="B29" s="25" t="s">
        <v>46</v>
      </c>
      <c r="C29" s="32" t="s">
        <v>47</v>
      </c>
      <c r="D29" s="44" t="s">
        <v>39</v>
      </c>
      <c r="E29" s="26">
        <v>3</v>
      </c>
      <c r="F29" s="26" t="s">
        <v>31</v>
      </c>
      <c r="G29" s="25"/>
      <c r="H29" s="25">
        <v>255</v>
      </c>
      <c r="I29" s="25">
        <v>306</v>
      </c>
      <c r="J29" s="25">
        <v>260</v>
      </c>
      <c r="K29" s="25">
        <v>128</v>
      </c>
      <c r="L29" s="28">
        <v>271</v>
      </c>
      <c r="M29" s="29">
        <v>250</v>
      </c>
      <c r="N29" s="30"/>
      <c r="O29" s="30"/>
      <c r="P29" s="25">
        <v>1</v>
      </c>
      <c r="Q29" s="25">
        <v>63</v>
      </c>
      <c r="R29" s="31">
        <v>33</v>
      </c>
      <c r="S29" s="25"/>
      <c r="T29" s="25"/>
      <c r="U29" s="25"/>
      <c r="V29" s="25"/>
      <c r="W29" s="25"/>
      <c r="X29" s="25"/>
      <c r="Y29" s="25"/>
      <c r="Z29" s="25"/>
      <c r="AA29" s="25">
        <f t="shared" si="0"/>
        <v>97</v>
      </c>
      <c r="AB29" s="58">
        <v>0.38800000000000001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</row>
    <row r="30" spans="1:138" ht="15" thickBot="1">
      <c r="A30" s="14">
        <v>166</v>
      </c>
      <c r="B30" s="25" t="s">
        <v>36</v>
      </c>
      <c r="C30" s="32" t="s">
        <v>56</v>
      </c>
      <c r="D30" s="15" t="s">
        <v>39</v>
      </c>
      <c r="E30" s="26">
        <v>3</v>
      </c>
      <c r="F30" s="26" t="s">
        <v>40</v>
      </c>
      <c r="G30" s="25"/>
      <c r="H30" s="25">
        <v>193</v>
      </c>
      <c r="I30" s="25">
        <v>232</v>
      </c>
      <c r="J30" s="25">
        <v>175</v>
      </c>
      <c r="K30" s="27">
        <v>191</v>
      </c>
      <c r="L30" s="28">
        <v>210</v>
      </c>
      <c r="M30" s="29">
        <v>185</v>
      </c>
      <c r="N30" s="30"/>
      <c r="O30" s="30"/>
      <c r="P30" s="25"/>
      <c r="Q30" s="25">
        <v>29</v>
      </c>
      <c r="R30" s="31">
        <v>54</v>
      </c>
      <c r="S30" s="25"/>
      <c r="T30" s="25"/>
      <c r="U30" s="25"/>
      <c r="V30" s="25"/>
      <c r="W30" s="25"/>
      <c r="X30" s="25"/>
      <c r="Y30" s="25"/>
      <c r="Z30" s="25"/>
      <c r="AA30" s="25">
        <f t="shared" si="0"/>
        <v>83</v>
      </c>
      <c r="AB30" s="58">
        <v>0.44900000000000001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</row>
    <row r="31" spans="1:138" ht="15" thickBot="1">
      <c r="A31" s="14" t="s">
        <v>201</v>
      </c>
      <c r="B31" s="44" t="s">
        <v>42</v>
      </c>
      <c r="C31" s="32" t="s">
        <v>202</v>
      </c>
      <c r="D31" s="53" t="s">
        <v>39</v>
      </c>
      <c r="E31" s="36">
        <v>2</v>
      </c>
      <c r="F31" s="49">
        <v>43263</v>
      </c>
      <c r="G31" s="25"/>
      <c r="H31" s="25" t="s">
        <v>33</v>
      </c>
      <c r="I31" s="25" t="s">
        <v>33</v>
      </c>
      <c r="J31" s="25" t="s">
        <v>33</v>
      </c>
      <c r="K31" s="25">
        <v>5</v>
      </c>
      <c r="L31" s="28">
        <v>75</v>
      </c>
      <c r="M31" s="29">
        <v>95</v>
      </c>
      <c r="N31" s="30"/>
      <c r="O31" s="30">
        <v>18</v>
      </c>
      <c r="P31" s="25"/>
      <c r="Q31" s="25"/>
      <c r="R31" s="44"/>
      <c r="S31" s="25"/>
      <c r="T31" s="25"/>
      <c r="U31" s="25"/>
      <c r="V31" s="25"/>
      <c r="W31" s="25"/>
      <c r="X31" s="25"/>
      <c r="Y31" s="25"/>
      <c r="Z31" s="25"/>
      <c r="AA31" s="25">
        <f t="shared" si="0"/>
        <v>18</v>
      </c>
      <c r="AB31" s="57">
        <v>0.189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</row>
    <row r="32" spans="1:138" ht="15" thickBot="1">
      <c r="A32" s="14" t="s">
        <v>203</v>
      </c>
      <c r="B32" s="25" t="s">
        <v>36</v>
      </c>
      <c r="C32" s="32" t="s">
        <v>204</v>
      </c>
      <c r="D32" s="15" t="s">
        <v>39</v>
      </c>
      <c r="E32" s="36">
        <v>1</v>
      </c>
      <c r="F32" s="49">
        <v>43263</v>
      </c>
      <c r="G32" s="25"/>
      <c r="H32" s="25" t="s">
        <v>33</v>
      </c>
      <c r="I32" s="25">
        <v>115</v>
      </c>
      <c r="J32" s="25">
        <v>67</v>
      </c>
      <c r="K32" s="27">
        <v>209</v>
      </c>
      <c r="L32" s="28">
        <v>59</v>
      </c>
      <c r="M32" s="29">
        <v>85</v>
      </c>
      <c r="N32" s="30"/>
      <c r="O32" s="30"/>
      <c r="P32" s="25"/>
      <c r="Q32" s="25">
        <v>6</v>
      </c>
      <c r="R32" s="31">
        <v>37</v>
      </c>
      <c r="S32" s="25"/>
      <c r="T32" s="25"/>
      <c r="U32" s="25"/>
      <c r="V32" s="25"/>
      <c r="W32" s="25"/>
      <c r="X32" s="25"/>
      <c r="Y32" s="25"/>
      <c r="Z32" s="25"/>
      <c r="AA32" s="25">
        <f t="shared" si="0"/>
        <v>43</v>
      </c>
      <c r="AB32" s="58">
        <v>0.50600000000000001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</row>
    <row r="33" spans="1:138" ht="15" thickBot="1">
      <c r="A33" s="14">
        <v>470</v>
      </c>
      <c r="B33" s="51" t="s">
        <v>52</v>
      </c>
      <c r="C33" s="32" t="s">
        <v>172</v>
      </c>
      <c r="D33" s="61" t="s">
        <v>44</v>
      </c>
      <c r="E33" s="36">
        <v>3</v>
      </c>
      <c r="F33" s="26" t="s">
        <v>173</v>
      </c>
      <c r="G33" s="25"/>
      <c r="H33" s="25" t="s">
        <v>33</v>
      </c>
      <c r="I33" s="25" t="s">
        <v>33</v>
      </c>
      <c r="J33" s="25" t="s">
        <v>33</v>
      </c>
      <c r="K33" s="27" t="s">
        <v>33</v>
      </c>
      <c r="L33" s="28" t="s">
        <v>33</v>
      </c>
      <c r="M33" s="29">
        <v>10</v>
      </c>
      <c r="N33" s="30"/>
      <c r="O33" s="30">
        <v>1</v>
      </c>
      <c r="P33" s="25">
        <v>2</v>
      </c>
      <c r="Q33" s="25">
        <v>2</v>
      </c>
      <c r="R33" s="31"/>
      <c r="S33" s="25"/>
      <c r="T33" s="25"/>
      <c r="U33" s="25"/>
      <c r="V33" s="25"/>
      <c r="W33" s="25"/>
      <c r="X33" s="25"/>
      <c r="Y33" s="25"/>
      <c r="Z33" s="25"/>
      <c r="AA33" s="25">
        <f t="shared" si="0"/>
        <v>5</v>
      </c>
      <c r="AB33" s="58">
        <v>0.5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</row>
    <row r="34" spans="1:138" ht="15" thickBot="1">
      <c r="A34" s="14">
        <v>226</v>
      </c>
      <c r="B34" s="25" t="s">
        <v>92</v>
      </c>
      <c r="C34" s="32" t="s">
        <v>93</v>
      </c>
      <c r="D34" s="15" t="s">
        <v>39</v>
      </c>
      <c r="E34" s="36">
        <v>3</v>
      </c>
      <c r="F34" s="26" t="s">
        <v>4</v>
      </c>
      <c r="G34" s="25"/>
      <c r="H34" s="25" t="s">
        <v>33</v>
      </c>
      <c r="I34" s="25" t="s">
        <v>33</v>
      </c>
      <c r="J34" s="25" t="s">
        <v>33</v>
      </c>
      <c r="K34" s="27" t="s">
        <v>33</v>
      </c>
      <c r="L34" s="28">
        <v>11</v>
      </c>
      <c r="M34" s="29">
        <v>172</v>
      </c>
      <c r="N34" s="30"/>
      <c r="O34" s="25"/>
      <c r="P34" s="25"/>
      <c r="Q34" s="25">
        <v>1</v>
      </c>
      <c r="R34" s="31"/>
      <c r="S34" s="25"/>
      <c r="T34" s="25"/>
      <c r="U34" s="25"/>
      <c r="V34" s="25"/>
      <c r="W34" s="25"/>
      <c r="X34" s="25"/>
      <c r="Y34" s="25"/>
      <c r="Z34" s="25"/>
      <c r="AA34" s="25">
        <f t="shared" ref="AA34:AA65" si="1">SUM(N34:Z34)</f>
        <v>1</v>
      </c>
      <c r="AB34" s="57">
        <v>6.0000000000000001E-3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</row>
    <row r="35" spans="1:138" ht="15" thickBot="1">
      <c r="A35" s="14">
        <v>442</v>
      </c>
      <c r="B35" s="25" t="s">
        <v>60</v>
      </c>
      <c r="C35" s="32" t="s">
        <v>154</v>
      </c>
      <c r="D35" s="19" t="s">
        <v>44</v>
      </c>
      <c r="E35" s="36">
        <v>2</v>
      </c>
      <c r="F35" s="26" t="s">
        <v>140</v>
      </c>
      <c r="G35" s="25"/>
      <c r="H35" s="25" t="s">
        <v>33</v>
      </c>
      <c r="I35" s="25" t="s">
        <v>33</v>
      </c>
      <c r="J35" s="25" t="s">
        <v>33</v>
      </c>
      <c r="K35" s="27">
        <v>102</v>
      </c>
      <c r="L35" s="28">
        <v>9</v>
      </c>
      <c r="M35" s="29">
        <v>135</v>
      </c>
      <c r="N35" s="30"/>
      <c r="O35" s="25">
        <v>2</v>
      </c>
      <c r="P35" s="25"/>
      <c r="Q35" s="25">
        <v>5</v>
      </c>
      <c r="R35" s="31">
        <v>10</v>
      </c>
      <c r="S35" s="25"/>
      <c r="T35" s="25"/>
      <c r="U35" s="25"/>
      <c r="V35" s="25"/>
      <c r="W35" s="25"/>
      <c r="X35" s="25"/>
      <c r="Y35" s="25"/>
      <c r="Z35" s="25"/>
      <c r="AA35" s="25">
        <f t="shared" si="1"/>
        <v>17</v>
      </c>
      <c r="AB35" s="57">
        <v>0.126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</row>
    <row r="36" spans="1:138" ht="15" hidden="1" thickBot="1">
      <c r="A36" s="14">
        <v>177</v>
      </c>
      <c r="B36" s="37" t="s">
        <v>60</v>
      </c>
      <c r="C36" s="32" t="s">
        <v>61</v>
      </c>
      <c r="D36" s="38" t="s">
        <v>39</v>
      </c>
      <c r="E36" s="38">
        <v>3</v>
      </c>
      <c r="F36" s="37" t="s">
        <v>57</v>
      </c>
      <c r="G36" s="37"/>
      <c r="H36" s="37">
        <v>31</v>
      </c>
      <c r="I36" s="37">
        <v>90</v>
      </c>
      <c r="J36" s="37">
        <v>63</v>
      </c>
      <c r="K36" s="37">
        <v>0</v>
      </c>
      <c r="L36" s="37">
        <v>8</v>
      </c>
      <c r="M36" s="37">
        <v>60</v>
      </c>
      <c r="N36" s="37"/>
      <c r="O36" s="37"/>
      <c r="P36" s="37"/>
      <c r="Q36" s="37"/>
      <c r="R36" s="39"/>
      <c r="S36" s="37"/>
      <c r="T36" s="37"/>
      <c r="U36" s="37"/>
      <c r="V36" s="37"/>
      <c r="W36" s="37"/>
      <c r="X36" s="37"/>
      <c r="Y36" s="37"/>
      <c r="Z36" s="37"/>
      <c r="AA36" s="37">
        <f t="shared" si="1"/>
        <v>0</v>
      </c>
      <c r="AB36" s="57">
        <v>0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</row>
    <row r="37" spans="1:138" ht="15" thickBot="1">
      <c r="A37" s="14" t="s">
        <v>193</v>
      </c>
      <c r="B37" s="51" t="s">
        <v>46</v>
      </c>
      <c r="C37" s="32" t="s">
        <v>194</v>
      </c>
      <c r="D37" s="25" t="s">
        <v>44</v>
      </c>
      <c r="E37" s="26">
        <v>3</v>
      </c>
      <c r="F37" s="49">
        <v>43263</v>
      </c>
      <c r="G37" s="25"/>
      <c r="H37" s="25" t="s">
        <v>33</v>
      </c>
      <c r="I37" s="25" t="s">
        <v>33</v>
      </c>
      <c r="J37" s="25" t="s">
        <v>33</v>
      </c>
      <c r="K37" s="27" t="s">
        <v>33</v>
      </c>
      <c r="L37" s="28" t="s">
        <v>33</v>
      </c>
      <c r="M37" s="29">
        <v>70</v>
      </c>
      <c r="N37" s="30"/>
      <c r="O37" s="30"/>
      <c r="P37" s="25">
        <v>3</v>
      </c>
      <c r="Q37" s="25">
        <v>3</v>
      </c>
      <c r="R37" s="31">
        <v>1</v>
      </c>
      <c r="S37" s="25"/>
      <c r="T37" s="25"/>
      <c r="U37" s="25"/>
      <c r="V37" s="25"/>
      <c r="W37" s="25"/>
      <c r="X37" s="25"/>
      <c r="Y37" s="25"/>
      <c r="Z37" s="25"/>
      <c r="AA37" s="25">
        <f t="shared" si="1"/>
        <v>7</v>
      </c>
      <c r="AB37" s="57">
        <v>0.1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</row>
    <row r="38" spans="1:138" ht="15" thickBot="1">
      <c r="A38" s="14">
        <v>484</v>
      </c>
      <c r="B38" s="25" t="s">
        <v>46</v>
      </c>
      <c r="C38" s="32" t="s">
        <v>178</v>
      </c>
      <c r="D38" s="15" t="s">
        <v>44</v>
      </c>
      <c r="E38" s="36">
        <v>3</v>
      </c>
      <c r="F38" s="26" t="s">
        <v>173</v>
      </c>
      <c r="G38" s="25"/>
      <c r="H38" s="25" t="s">
        <v>33</v>
      </c>
      <c r="I38" s="25" t="s">
        <v>33</v>
      </c>
      <c r="J38" s="25" t="s">
        <v>33</v>
      </c>
      <c r="K38" s="25">
        <v>1</v>
      </c>
      <c r="L38" s="28">
        <v>7</v>
      </c>
      <c r="M38" s="29">
        <v>55</v>
      </c>
      <c r="N38" s="25"/>
      <c r="O38" s="30"/>
      <c r="P38" s="25"/>
      <c r="Q38" s="25"/>
      <c r="R38" s="31"/>
      <c r="S38" s="25"/>
      <c r="T38" s="25"/>
      <c r="U38" s="25"/>
      <c r="V38" s="25"/>
      <c r="W38" s="25"/>
      <c r="X38" s="25"/>
      <c r="Y38" s="25"/>
      <c r="Z38" s="25"/>
      <c r="AA38" s="25">
        <f t="shared" si="1"/>
        <v>0</v>
      </c>
      <c r="AB38" s="57">
        <v>0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</row>
    <row r="39" spans="1:138" ht="15" thickBot="1">
      <c r="A39" s="14">
        <v>259</v>
      </c>
      <c r="B39" s="25" t="s">
        <v>69</v>
      </c>
      <c r="C39" s="32" t="s">
        <v>111</v>
      </c>
      <c r="D39" s="44" t="s">
        <v>39</v>
      </c>
      <c r="E39" s="26">
        <v>3</v>
      </c>
      <c r="F39" s="26" t="s">
        <v>34</v>
      </c>
      <c r="G39" s="25"/>
      <c r="H39" s="25" t="s">
        <v>33</v>
      </c>
      <c r="I39" s="25" t="s">
        <v>33</v>
      </c>
      <c r="J39" s="25" t="s">
        <v>33</v>
      </c>
      <c r="K39" s="27">
        <v>20</v>
      </c>
      <c r="L39" s="28">
        <v>15</v>
      </c>
      <c r="M39" s="29">
        <v>50</v>
      </c>
      <c r="N39" s="30"/>
      <c r="O39" s="30"/>
      <c r="P39" s="25"/>
      <c r="Q39" s="25"/>
      <c r="R39" s="31">
        <v>2</v>
      </c>
      <c r="S39" s="25"/>
      <c r="T39" s="25"/>
      <c r="U39" s="25"/>
      <c r="V39" s="25"/>
      <c r="W39" s="25"/>
      <c r="X39" s="25"/>
      <c r="Y39" s="25"/>
      <c r="Z39" s="25"/>
      <c r="AA39" s="25">
        <f t="shared" si="1"/>
        <v>2</v>
      </c>
      <c r="AB39" s="57">
        <v>0.04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</row>
    <row r="40" spans="1:138" ht="15" thickBot="1">
      <c r="A40" s="14">
        <v>227</v>
      </c>
      <c r="B40" s="25" t="s">
        <v>42</v>
      </c>
      <c r="C40" s="32" t="s">
        <v>94</v>
      </c>
      <c r="D40" s="25" t="s">
        <v>39</v>
      </c>
      <c r="E40" s="26">
        <v>3</v>
      </c>
      <c r="F40" s="26" t="s">
        <v>31</v>
      </c>
      <c r="G40" s="25"/>
      <c r="H40" s="25">
        <v>49</v>
      </c>
      <c r="I40" s="25">
        <v>61</v>
      </c>
      <c r="J40" s="25">
        <v>118</v>
      </c>
      <c r="K40" s="27">
        <v>208</v>
      </c>
      <c r="L40" s="28">
        <v>159</v>
      </c>
      <c r="M40" s="29">
        <v>150</v>
      </c>
      <c r="N40" s="30"/>
      <c r="O40" s="30"/>
      <c r="P40" s="25">
        <v>21</v>
      </c>
      <c r="Q40" s="25">
        <v>72</v>
      </c>
      <c r="R40" s="31">
        <v>17</v>
      </c>
      <c r="S40" s="25"/>
      <c r="T40" s="25"/>
      <c r="U40" s="25"/>
      <c r="V40" s="25"/>
      <c r="W40" s="25"/>
      <c r="X40" s="25"/>
      <c r="Y40" s="25"/>
      <c r="Z40" s="25"/>
      <c r="AA40" s="25">
        <f t="shared" si="1"/>
        <v>110</v>
      </c>
      <c r="AB40" s="58">
        <v>0.73299999999999998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</row>
    <row r="41" spans="1:138" ht="15" thickBot="1">
      <c r="A41" s="14">
        <v>504</v>
      </c>
      <c r="B41" s="25" t="s">
        <v>52</v>
      </c>
      <c r="C41" s="32" t="s">
        <v>179</v>
      </c>
      <c r="D41" s="19" t="s">
        <v>44</v>
      </c>
      <c r="E41" s="36">
        <v>3</v>
      </c>
      <c r="F41" s="26" t="s">
        <v>62</v>
      </c>
      <c r="G41" s="25"/>
      <c r="H41" s="25"/>
      <c r="I41" s="25"/>
      <c r="J41" s="25"/>
      <c r="K41" s="27">
        <v>43</v>
      </c>
      <c r="L41" s="28">
        <v>43</v>
      </c>
      <c r="M41" s="29">
        <v>75</v>
      </c>
      <c r="N41" s="30"/>
      <c r="O41" s="30"/>
      <c r="P41" s="25"/>
      <c r="Q41" s="25"/>
      <c r="R41" s="44"/>
      <c r="S41" s="25"/>
      <c r="T41" s="25"/>
      <c r="U41" s="25"/>
      <c r="V41" s="25"/>
      <c r="W41" s="25"/>
      <c r="X41" s="25"/>
      <c r="Y41" s="25"/>
      <c r="Z41" s="25"/>
      <c r="AA41" s="25">
        <f t="shared" si="1"/>
        <v>0</v>
      </c>
      <c r="AB41" s="57">
        <v>0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</row>
    <row r="42" spans="1:138" ht="15" hidden="1" thickBot="1">
      <c r="A42" s="14">
        <v>394</v>
      </c>
      <c r="B42" s="35" t="s">
        <v>42</v>
      </c>
      <c r="C42" s="32" t="s">
        <v>143</v>
      </c>
      <c r="D42" s="19" t="s">
        <v>144</v>
      </c>
      <c r="E42" s="36">
        <v>3</v>
      </c>
      <c r="F42" s="26" t="s">
        <v>51</v>
      </c>
      <c r="G42" s="25"/>
      <c r="H42" s="25" t="s">
        <v>33</v>
      </c>
      <c r="I42" s="25" t="s">
        <v>33</v>
      </c>
      <c r="J42" s="25" t="s">
        <v>33</v>
      </c>
      <c r="K42" s="27" t="s">
        <v>33</v>
      </c>
      <c r="L42" s="28" t="s">
        <v>33</v>
      </c>
      <c r="M42" s="29">
        <v>50</v>
      </c>
      <c r="N42" s="25"/>
      <c r="O42" s="25"/>
      <c r="P42" s="25"/>
      <c r="Q42" s="25"/>
      <c r="R42" s="44"/>
      <c r="S42" s="25"/>
      <c r="T42" s="25"/>
      <c r="U42" s="25"/>
      <c r="V42" s="25"/>
      <c r="W42" s="25"/>
      <c r="X42" s="25"/>
      <c r="Y42" s="25"/>
      <c r="Z42" s="25"/>
      <c r="AA42" s="25">
        <f t="shared" si="1"/>
        <v>0</v>
      </c>
      <c r="AB42" s="57">
        <v>0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</row>
    <row r="43" spans="1:138" ht="15" hidden="1" thickBot="1">
      <c r="A43" s="14">
        <v>443</v>
      </c>
      <c r="B43" s="35" t="s">
        <v>36</v>
      </c>
      <c r="C43" s="32" t="s">
        <v>155</v>
      </c>
      <c r="D43" s="15" t="s">
        <v>156</v>
      </c>
      <c r="E43" s="36">
        <v>3</v>
      </c>
      <c r="F43" s="26" t="s">
        <v>51</v>
      </c>
      <c r="G43" s="25"/>
      <c r="H43" s="25" t="s">
        <v>33</v>
      </c>
      <c r="I43" s="25" t="s">
        <v>33</v>
      </c>
      <c r="J43" s="25" t="s">
        <v>33</v>
      </c>
      <c r="K43" s="27" t="s">
        <v>33</v>
      </c>
      <c r="L43" s="28" t="s">
        <v>33</v>
      </c>
      <c r="M43" s="29">
        <v>50</v>
      </c>
      <c r="N43" s="30"/>
      <c r="O43" s="30"/>
      <c r="P43" s="25">
        <v>2</v>
      </c>
      <c r="Q43" s="25"/>
      <c r="R43" s="44"/>
      <c r="S43" s="25"/>
      <c r="T43" s="25"/>
      <c r="U43" s="25"/>
      <c r="V43" s="25"/>
      <c r="W43" s="25"/>
      <c r="X43" s="25"/>
      <c r="Y43" s="25"/>
      <c r="Z43" s="25"/>
      <c r="AA43" s="25">
        <f t="shared" si="1"/>
        <v>2</v>
      </c>
      <c r="AB43" s="57">
        <v>0.04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</row>
    <row r="44" spans="1:138" ht="15" thickBot="1">
      <c r="A44" s="14">
        <v>228</v>
      </c>
      <c r="B44" s="25" t="s">
        <v>46</v>
      </c>
      <c r="C44" s="32" t="s">
        <v>95</v>
      </c>
      <c r="D44" s="25" t="s">
        <v>39</v>
      </c>
      <c r="E44" s="26">
        <v>3</v>
      </c>
      <c r="F44" s="26" t="s">
        <v>4</v>
      </c>
      <c r="G44" s="25"/>
      <c r="H44" s="25">
        <v>235</v>
      </c>
      <c r="I44" s="25">
        <v>220</v>
      </c>
      <c r="J44" s="25">
        <v>137</v>
      </c>
      <c r="K44" s="27">
        <v>66</v>
      </c>
      <c r="L44" s="28">
        <v>110</v>
      </c>
      <c r="M44" s="29">
        <v>100</v>
      </c>
      <c r="N44" s="30"/>
      <c r="O44" s="30"/>
      <c r="P44" s="25">
        <v>6</v>
      </c>
      <c r="Q44" s="25">
        <v>55</v>
      </c>
      <c r="R44" s="31">
        <v>1</v>
      </c>
      <c r="S44" s="25"/>
      <c r="T44" s="25"/>
      <c r="U44" s="25"/>
      <c r="V44" s="25"/>
      <c r="W44" s="25"/>
      <c r="X44" s="25"/>
      <c r="Y44" s="25"/>
      <c r="Z44" s="25"/>
      <c r="AA44" s="25">
        <f t="shared" si="1"/>
        <v>62</v>
      </c>
      <c r="AB44" s="58">
        <v>0.62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</row>
    <row r="45" spans="1:138" ht="15" hidden="1" thickBot="1">
      <c r="A45" s="14">
        <v>451</v>
      </c>
      <c r="B45" s="37"/>
      <c r="C45" s="32" t="s">
        <v>160</v>
      </c>
      <c r="D45" s="37" t="s">
        <v>161</v>
      </c>
      <c r="E45" s="37">
        <v>3</v>
      </c>
      <c r="F45" s="37" t="s">
        <v>159</v>
      </c>
      <c r="G45" s="37"/>
      <c r="H45" s="37"/>
      <c r="I45" s="37"/>
      <c r="J45" s="37"/>
      <c r="K45" s="37"/>
      <c r="L45" s="37"/>
      <c r="M45" s="37">
        <v>0</v>
      </c>
      <c r="N45" s="37"/>
      <c r="O45" s="37">
        <v>1</v>
      </c>
      <c r="P45" s="37"/>
      <c r="Q45" s="37"/>
      <c r="R45" s="39"/>
      <c r="S45" s="37"/>
      <c r="T45" s="37"/>
      <c r="U45" s="37"/>
      <c r="V45" s="37"/>
      <c r="W45" s="37"/>
      <c r="X45" s="37"/>
      <c r="Y45" s="37"/>
      <c r="Z45" s="37"/>
      <c r="AA45" s="37">
        <f t="shared" si="1"/>
        <v>1</v>
      </c>
      <c r="AB45" s="60" t="e">
        <v>#DIV/0!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</row>
    <row r="46" spans="1:138" ht="15" thickBot="1">
      <c r="A46" s="14">
        <v>230</v>
      </c>
      <c r="B46" s="25" t="s">
        <v>46</v>
      </c>
      <c r="C46" s="32" t="s">
        <v>96</v>
      </c>
      <c r="D46" s="44" t="s">
        <v>44</v>
      </c>
      <c r="E46" s="26">
        <v>3</v>
      </c>
      <c r="F46" s="26" t="s">
        <v>4</v>
      </c>
      <c r="G46" s="25"/>
      <c r="H46" s="25" t="s">
        <v>33</v>
      </c>
      <c r="I46" s="25" t="s">
        <v>33</v>
      </c>
      <c r="J46" s="25" t="s">
        <v>33</v>
      </c>
      <c r="K46" s="27">
        <v>41</v>
      </c>
      <c r="L46" s="28">
        <v>124</v>
      </c>
      <c r="M46" s="29">
        <v>115</v>
      </c>
      <c r="N46" s="30"/>
      <c r="O46" s="30"/>
      <c r="P46" s="25">
        <v>11</v>
      </c>
      <c r="Q46" s="25">
        <v>36</v>
      </c>
      <c r="R46" s="31">
        <v>2</v>
      </c>
      <c r="S46" s="25"/>
      <c r="T46" s="25"/>
      <c r="U46" s="25"/>
      <c r="V46" s="25"/>
      <c r="W46" s="25"/>
      <c r="X46" s="25"/>
      <c r="Y46" s="25"/>
      <c r="Z46" s="25"/>
      <c r="AA46" s="25">
        <f t="shared" si="1"/>
        <v>49</v>
      </c>
      <c r="AB46" s="58">
        <v>0.42599999999999999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</row>
    <row r="47" spans="1:138" ht="15" thickBot="1">
      <c r="A47" s="14">
        <v>231</v>
      </c>
      <c r="B47" s="25" t="s">
        <v>52</v>
      </c>
      <c r="C47" s="32" t="s">
        <v>97</v>
      </c>
      <c r="D47" s="15" t="s">
        <v>39</v>
      </c>
      <c r="E47" s="36">
        <v>3</v>
      </c>
      <c r="F47" s="26" t="s">
        <v>37</v>
      </c>
      <c r="G47" s="25"/>
      <c r="H47" s="25">
        <v>256</v>
      </c>
      <c r="I47" s="25">
        <v>282</v>
      </c>
      <c r="J47" s="25">
        <v>163</v>
      </c>
      <c r="K47" s="27">
        <v>248</v>
      </c>
      <c r="L47" s="28">
        <v>153</v>
      </c>
      <c r="M47" s="29">
        <v>120</v>
      </c>
      <c r="N47" s="30"/>
      <c r="O47" s="30"/>
      <c r="P47" s="25">
        <v>2</v>
      </c>
      <c r="Q47" s="25">
        <v>26</v>
      </c>
      <c r="R47" s="31">
        <v>14</v>
      </c>
      <c r="S47" s="25"/>
      <c r="T47" s="25"/>
      <c r="U47" s="25"/>
      <c r="V47" s="25"/>
      <c r="W47" s="25"/>
      <c r="X47" s="25"/>
      <c r="Y47" s="25"/>
      <c r="Z47" s="25"/>
      <c r="AA47" s="25">
        <f t="shared" si="1"/>
        <v>42</v>
      </c>
      <c r="AB47" s="58">
        <v>0.35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</row>
    <row r="48" spans="1:138" ht="15" thickBot="1">
      <c r="A48" s="14">
        <v>602</v>
      </c>
      <c r="B48" s="51" t="s">
        <v>69</v>
      </c>
      <c r="C48" s="32" t="s">
        <v>188</v>
      </c>
      <c r="D48" s="15" t="s">
        <v>44</v>
      </c>
      <c r="E48" s="36">
        <v>3</v>
      </c>
      <c r="F48" s="26" t="s">
        <v>173</v>
      </c>
      <c r="G48" s="25"/>
      <c r="H48" s="25" t="s">
        <v>33</v>
      </c>
      <c r="I48" s="25" t="s">
        <v>33</v>
      </c>
      <c r="J48" s="25" t="s">
        <v>33</v>
      </c>
      <c r="K48" s="27" t="s">
        <v>33</v>
      </c>
      <c r="L48" s="28" t="s">
        <v>33</v>
      </c>
      <c r="M48" s="29">
        <v>60</v>
      </c>
      <c r="N48" s="25"/>
      <c r="O48" s="25"/>
      <c r="P48" s="25"/>
      <c r="Q48" s="25"/>
      <c r="R48" s="31"/>
      <c r="S48" s="25"/>
      <c r="T48" s="25"/>
      <c r="U48" s="25"/>
      <c r="V48" s="25"/>
      <c r="W48" s="25"/>
      <c r="X48" s="25"/>
      <c r="Y48" s="25"/>
      <c r="Z48" s="25"/>
      <c r="AA48" s="25">
        <f t="shared" si="1"/>
        <v>0</v>
      </c>
      <c r="AB48" s="57">
        <v>0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</row>
    <row r="49" spans="1:138" ht="15" thickBot="1">
      <c r="A49" s="14">
        <v>179</v>
      </c>
      <c r="B49" s="25" t="s">
        <v>36</v>
      </c>
      <c r="C49" s="32" t="s">
        <v>63</v>
      </c>
      <c r="D49" s="15" t="s">
        <v>39</v>
      </c>
      <c r="E49" s="36">
        <v>3</v>
      </c>
      <c r="F49" s="26" t="s">
        <v>41</v>
      </c>
      <c r="G49" s="25"/>
      <c r="H49" s="25">
        <v>346</v>
      </c>
      <c r="I49" s="25">
        <v>381</v>
      </c>
      <c r="J49" s="25">
        <v>333</v>
      </c>
      <c r="K49" s="27">
        <v>283</v>
      </c>
      <c r="L49" s="28">
        <v>290</v>
      </c>
      <c r="M49" s="29">
        <v>250</v>
      </c>
      <c r="N49" s="30"/>
      <c r="O49" s="25"/>
      <c r="P49" s="25"/>
      <c r="Q49" s="25">
        <v>10</v>
      </c>
      <c r="R49" s="31">
        <v>52</v>
      </c>
      <c r="S49" s="25"/>
      <c r="T49" s="25"/>
      <c r="U49" s="25"/>
      <c r="V49" s="25"/>
      <c r="W49" s="25"/>
      <c r="X49" s="25"/>
      <c r="Y49" s="25"/>
      <c r="Z49" s="25"/>
      <c r="AA49" s="25">
        <f t="shared" si="1"/>
        <v>62</v>
      </c>
      <c r="AB49" s="57">
        <v>0.248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</row>
    <row r="50" spans="1:138" ht="15" thickBot="1">
      <c r="A50" s="14">
        <v>516</v>
      </c>
      <c r="B50" s="25" t="s">
        <v>42</v>
      </c>
      <c r="C50" s="32" t="s">
        <v>185</v>
      </c>
      <c r="D50" s="19" t="s">
        <v>39</v>
      </c>
      <c r="E50" s="26">
        <v>3</v>
      </c>
      <c r="F50" s="26" t="s">
        <v>173</v>
      </c>
      <c r="G50" s="25"/>
      <c r="H50" s="25" t="s">
        <v>33</v>
      </c>
      <c r="I50" s="25" t="s">
        <v>33</v>
      </c>
      <c r="J50" s="25" t="s">
        <v>33</v>
      </c>
      <c r="K50" s="27">
        <v>40</v>
      </c>
      <c r="L50" s="28">
        <v>8</v>
      </c>
      <c r="M50" s="29">
        <v>45</v>
      </c>
      <c r="N50" s="30"/>
      <c r="O50" s="30"/>
      <c r="P50" s="25"/>
      <c r="Q50" s="25"/>
      <c r="R50" s="31"/>
      <c r="S50" s="25"/>
      <c r="T50" s="25"/>
      <c r="U50" s="25"/>
      <c r="V50" s="25"/>
      <c r="W50" s="25"/>
      <c r="X50" s="25"/>
      <c r="Y50" s="25"/>
      <c r="Z50" s="25"/>
      <c r="AA50" s="25">
        <f t="shared" si="1"/>
        <v>0</v>
      </c>
      <c r="AB50" s="57">
        <v>0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</row>
    <row r="51" spans="1:138" ht="15" thickBot="1">
      <c r="A51" s="14">
        <v>238</v>
      </c>
      <c r="B51" s="25" t="s">
        <v>46</v>
      </c>
      <c r="C51" s="32" t="s">
        <v>99</v>
      </c>
      <c r="D51" s="25" t="s">
        <v>39</v>
      </c>
      <c r="E51" s="26">
        <v>1</v>
      </c>
      <c r="F51" s="26" t="s">
        <v>4</v>
      </c>
      <c r="G51" s="25"/>
      <c r="H51" s="25">
        <v>117</v>
      </c>
      <c r="I51" s="25">
        <v>140</v>
      </c>
      <c r="J51" s="25">
        <v>104</v>
      </c>
      <c r="K51" s="27">
        <v>115</v>
      </c>
      <c r="L51" s="28">
        <v>122</v>
      </c>
      <c r="M51" s="29">
        <v>115</v>
      </c>
      <c r="N51" s="30"/>
      <c r="O51" s="25"/>
      <c r="P51" s="25">
        <v>3</v>
      </c>
      <c r="Q51" s="25">
        <v>40</v>
      </c>
      <c r="R51" s="31">
        <v>2</v>
      </c>
      <c r="S51" s="25"/>
      <c r="T51" s="25"/>
      <c r="U51" s="25"/>
      <c r="V51" s="25"/>
      <c r="W51" s="25"/>
      <c r="X51" s="25"/>
      <c r="Y51" s="25"/>
      <c r="Z51" s="25"/>
      <c r="AA51" s="25">
        <f t="shared" si="1"/>
        <v>45</v>
      </c>
      <c r="AB51" s="58">
        <v>0.39100000000000001</v>
      </c>
      <c r="AC51" s="45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</row>
    <row r="52" spans="1:138" ht="15" thickBot="1">
      <c r="A52" s="14">
        <v>197</v>
      </c>
      <c r="B52" s="25" t="s">
        <v>36</v>
      </c>
      <c r="C52" s="32" t="s">
        <v>75</v>
      </c>
      <c r="D52" s="15" t="s">
        <v>39</v>
      </c>
      <c r="E52" s="36">
        <v>3</v>
      </c>
      <c r="F52" s="26" t="s">
        <v>35</v>
      </c>
      <c r="G52" s="25"/>
      <c r="H52" s="25">
        <v>4</v>
      </c>
      <c r="I52" s="25">
        <v>202</v>
      </c>
      <c r="J52" s="25">
        <v>165</v>
      </c>
      <c r="K52" s="27">
        <v>125</v>
      </c>
      <c r="L52" s="28">
        <v>161</v>
      </c>
      <c r="M52" s="29">
        <v>130</v>
      </c>
      <c r="N52" s="30"/>
      <c r="O52" s="30">
        <v>10</v>
      </c>
      <c r="P52" s="25">
        <v>12</v>
      </c>
      <c r="Q52" s="25">
        <v>3</v>
      </c>
      <c r="R52" s="31">
        <v>3</v>
      </c>
      <c r="S52" s="25"/>
      <c r="T52" s="25"/>
      <c r="U52" s="25"/>
      <c r="V52" s="25"/>
      <c r="W52" s="25"/>
      <c r="X52" s="25"/>
      <c r="Y52" s="25"/>
      <c r="Z52" s="25"/>
      <c r="AA52" s="25">
        <f t="shared" si="1"/>
        <v>28</v>
      </c>
      <c r="AB52" s="57">
        <v>0.215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</row>
    <row r="53" spans="1:138" ht="15" thickBot="1">
      <c r="A53" s="14">
        <v>473</v>
      </c>
      <c r="B53" s="25" t="s">
        <v>42</v>
      </c>
      <c r="C53" s="32" t="s">
        <v>175</v>
      </c>
      <c r="D53" s="19" t="s">
        <v>39</v>
      </c>
      <c r="E53" s="36">
        <v>3</v>
      </c>
      <c r="F53" s="26" t="s">
        <v>173</v>
      </c>
      <c r="G53" s="25"/>
      <c r="H53" s="25" t="s">
        <v>33</v>
      </c>
      <c r="I53" s="25">
        <v>35</v>
      </c>
      <c r="J53" s="25">
        <v>14</v>
      </c>
      <c r="K53" s="27">
        <v>7</v>
      </c>
      <c r="L53" s="28">
        <v>7</v>
      </c>
      <c r="M53" s="29">
        <v>40</v>
      </c>
      <c r="N53" s="25"/>
      <c r="O53" s="25"/>
      <c r="P53" s="25"/>
      <c r="Q53" s="25">
        <v>1</v>
      </c>
      <c r="R53" s="31">
        <v>1</v>
      </c>
      <c r="S53" s="25"/>
      <c r="T53" s="25"/>
      <c r="U53" s="25"/>
      <c r="V53" s="25"/>
      <c r="W53" s="25"/>
      <c r="X53" s="25"/>
      <c r="Y53" s="25"/>
      <c r="Z53" s="25"/>
      <c r="AA53" s="25">
        <f t="shared" si="1"/>
        <v>2</v>
      </c>
      <c r="AB53" s="57">
        <v>0.05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</row>
    <row r="54" spans="1:138" ht="15" thickBot="1">
      <c r="A54" s="14">
        <v>195</v>
      </c>
      <c r="B54" s="25" t="s">
        <v>36</v>
      </c>
      <c r="C54" s="32" t="s">
        <v>74</v>
      </c>
      <c r="D54" s="25" t="s">
        <v>39</v>
      </c>
      <c r="E54" s="26">
        <v>3</v>
      </c>
      <c r="F54" s="26" t="s">
        <v>35</v>
      </c>
      <c r="G54" s="25"/>
      <c r="H54" s="25">
        <v>101</v>
      </c>
      <c r="I54" s="25">
        <v>126</v>
      </c>
      <c r="J54" s="25">
        <v>114</v>
      </c>
      <c r="K54" s="27">
        <v>91</v>
      </c>
      <c r="L54" s="44">
        <v>97</v>
      </c>
      <c r="M54" s="29">
        <v>100</v>
      </c>
      <c r="N54" s="25"/>
      <c r="O54" s="25"/>
      <c r="P54" s="25">
        <v>2</v>
      </c>
      <c r="Q54" s="25"/>
      <c r="R54" s="31"/>
      <c r="S54" s="25"/>
      <c r="T54" s="25"/>
      <c r="U54" s="25"/>
      <c r="V54" s="25"/>
      <c r="W54" s="25"/>
      <c r="X54" s="25"/>
      <c r="Y54" s="25"/>
      <c r="Z54" s="25"/>
      <c r="AA54" s="25">
        <f t="shared" si="1"/>
        <v>2</v>
      </c>
      <c r="AB54" s="57">
        <v>0.02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</row>
    <row r="55" spans="1:138" ht="15" thickBot="1">
      <c r="A55" s="14">
        <v>240</v>
      </c>
      <c r="B55" s="25" t="s">
        <v>42</v>
      </c>
      <c r="C55" s="32" t="s">
        <v>100</v>
      </c>
      <c r="D55" s="19" t="s">
        <v>39</v>
      </c>
      <c r="E55" s="36">
        <v>3</v>
      </c>
      <c r="F55" s="26" t="s">
        <v>31</v>
      </c>
      <c r="G55" s="25"/>
      <c r="H55" s="25">
        <v>9</v>
      </c>
      <c r="I55" s="25">
        <v>146</v>
      </c>
      <c r="J55" s="25">
        <v>176</v>
      </c>
      <c r="K55" s="27">
        <v>88</v>
      </c>
      <c r="L55" s="28">
        <v>24</v>
      </c>
      <c r="M55" s="29">
        <v>65</v>
      </c>
      <c r="N55" s="30"/>
      <c r="O55" s="25"/>
      <c r="P55" s="30"/>
      <c r="Q55" s="25">
        <v>2</v>
      </c>
      <c r="R55" s="31">
        <v>2</v>
      </c>
      <c r="S55" s="25"/>
      <c r="T55" s="25"/>
      <c r="U55" s="25"/>
      <c r="V55" s="25"/>
      <c r="W55" s="25"/>
      <c r="X55" s="25"/>
      <c r="Y55" s="25"/>
      <c r="Z55" s="25"/>
      <c r="AA55" s="25">
        <f t="shared" si="1"/>
        <v>4</v>
      </c>
      <c r="AB55" s="57">
        <v>6.2E-2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</row>
    <row r="56" spans="1:138" ht="15" thickBot="1">
      <c r="A56" s="14">
        <v>241</v>
      </c>
      <c r="B56" s="25" t="s">
        <v>69</v>
      </c>
      <c r="C56" s="32" t="s">
        <v>101</v>
      </c>
      <c r="D56" s="19" t="s">
        <v>39</v>
      </c>
      <c r="E56" s="36">
        <v>3</v>
      </c>
      <c r="F56" s="26" t="s">
        <v>34</v>
      </c>
      <c r="G56" s="25"/>
      <c r="H56" s="25">
        <v>19</v>
      </c>
      <c r="I56" s="25">
        <v>64</v>
      </c>
      <c r="J56" s="25">
        <v>13</v>
      </c>
      <c r="K56" s="27">
        <v>68</v>
      </c>
      <c r="L56" s="28">
        <v>71</v>
      </c>
      <c r="M56" s="29">
        <v>95</v>
      </c>
      <c r="N56" s="30"/>
      <c r="O56" s="30"/>
      <c r="P56" s="25"/>
      <c r="Q56" s="25">
        <v>22</v>
      </c>
      <c r="R56" s="31">
        <v>2</v>
      </c>
      <c r="S56" s="25"/>
      <c r="T56" s="25"/>
      <c r="U56" s="25"/>
      <c r="V56" s="25"/>
      <c r="W56" s="25"/>
      <c r="X56" s="25"/>
      <c r="Y56" s="25"/>
      <c r="Z56" s="25"/>
      <c r="AA56" s="25">
        <f t="shared" si="1"/>
        <v>24</v>
      </c>
      <c r="AB56" s="57">
        <v>0.253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</row>
    <row r="57" spans="1:138" ht="15" thickBot="1">
      <c r="A57" s="14">
        <v>452</v>
      </c>
      <c r="B57" s="25" t="s">
        <v>52</v>
      </c>
      <c r="C57" s="32" t="s">
        <v>162</v>
      </c>
      <c r="D57" s="19" t="s">
        <v>44</v>
      </c>
      <c r="E57" s="36">
        <v>3</v>
      </c>
      <c r="F57" s="26" t="s">
        <v>159</v>
      </c>
      <c r="G57" s="25"/>
      <c r="H57" s="25"/>
      <c r="I57" s="25"/>
      <c r="J57" s="25"/>
      <c r="K57" s="27" t="s">
        <v>33</v>
      </c>
      <c r="L57" s="28">
        <v>4</v>
      </c>
      <c r="M57" s="29">
        <v>75</v>
      </c>
      <c r="N57" s="25"/>
      <c r="O57" s="25">
        <v>1</v>
      </c>
      <c r="P57" s="25"/>
      <c r="Q57" s="25">
        <v>2</v>
      </c>
      <c r="R57" s="31">
        <v>1</v>
      </c>
      <c r="S57" s="25"/>
      <c r="T57" s="25"/>
      <c r="U57" s="25"/>
      <c r="V57" s="25"/>
      <c r="W57" s="25"/>
      <c r="X57" s="25"/>
      <c r="Y57" s="25"/>
      <c r="Z57" s="25"/>
      <c r="AA57" s="25">
        <f t="shared" si="1"/>
        <v>4</v>
      </c>
      <c r="AB57" s="57">
        <v>5.2999999999999999E-2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</row>
    <row r="58" spans="1:138" ht="15" thickBot="1">
      <c r="A58" s="14">
        <v>243</v>
      </c>
      <c r="B58" s="25" t="s">
        <v>42</v>
      </c>
      <c r="C58" s="32" t="s">
        <v>102</v>
      </c>
      <c r="D58" s="15" t="s">
        <v>39</v>
      </c>
      <c r="E58" s="26">
        <v>3</v>
      </c>
      <c r="F58" s="26" t="s">
        <v>31</v>
      </c>
      <c r="G58" s="25"/>
      <c r="H58" s="25">
        <v>85</v>
      </c>
      <c r="I58" s="25">
        <v>106</v>
      </c>
      <c r="J58" s="25">
        <v>59</v>
      </c>
      <c r="K58" s="27">
        <v>98</v>
      </c>
      <c r="L58" s="28">
        <v>60</v>
      </c>
      <c r="M58" s="29">
        <v>238</v>
      </c>
      <c r="N58" s="25"/>
      <c r="O58" s="25"/>
      <c r="P58" s="25">
        <v>1</v>
      </c>
      <c r="Q58" s="25">
        <v>2</v>
      </c>
      <c r="R58" s="31">
        <v>3</v>
      </c>
      <c r="S58" s="25"/>
      <c r="T58" s="25"/>
      <c r="U58" s="25"/>
      <c r="V58" s="25"/>
      <c r="W58" s="25"/>
      <c r="X58" s="25"/>
      <c r="Y58" s="25"/>
      <c r="Z58" s="25"/>
      <c r="AA58" s="25">
        <f t="shared" si="1"/>
        <v>6</v>
      </c>
      <c r="AB58" s="57">
        <v>2.5000000000000001E-2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</row>
    <row r="59" spans="1:138" ht="15" thickBot="1">
      <c r="A59" s="14">
        <v>244</v>
      </c>
      <c r="B59" s="25" t="s">
        <v>42</v>
      </c>
      <c r="C59" s="32" t="s">
        <v>103</v>
      </c>
      <c r="D59" s="15" t="s">
        <v>39</v>
      </c>
      <c r="E59" s="26">
        <v>1</v>
      </c>
      <c r="F59" s="26" t="s">
        <v>31</v>
      </c>
      <c r="G59" s="25"/>
      <c r="H59" s="25">
        <v>101</v>
      </c>
      <c r="I59" s="25">
        <v>126</v>
      </c>
      <c r="J59" s="25">
        <v>183</v>
      </c>
      <c r="K59" s="25">
        <v>308</v>
      </c>
      <c r="L59" s="28">
        <v>227</v>
      </c>
      <c r="M59" s="29">
        <v>225</v>
      </c>
      <c r="N59" s="30"/>
      <c r="O59" s="30"/>
      <c r="P59" s="25">
        <v>4</v>
      </c>
      <c r="Q59" s="25">
        <v>38</v>
      </c>
      <c r="R59" s="48">
        <v>17</v>
      </c>
      <c r="S59" s="25"/>
      <c r="T59" s="30"/>
      <c r="U59" s="30"/>
      <c r="V59" s="30"/>
      <c r="W59" s="25"/>
      <c r="X59" s="30"/>
      <c r="Y59" s="30"/>
      <c r="Z59" s="30"/>
      <c r="AA59" s="25">
        <f t="shared" si="1"/>
        <v>59</v>
      </c>
      <c r="AB59" s="57">
        <v>0.26200000000000001</v>
      </c>
      <c r="AC59" s="24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</row>
    <row r="60" spans="1:138" ht="15" thickBot="1">
      <c r="A60" s="14">
        <v>235</v>
      </c>
      <c r="B60" s="25" t="s">
        <v>42</v>
      </c>
      <c r="C60" s="32" t="s">
        <v>98</v>
      </c>
      <c r="D60" s="44" t="s">
        <v>39</v>
      </c>
      <c r="E60" s="26">
        <v>3</v>
      </c>
      <c r="F60" s="26" t="s">
        <v>31</v>
      </c>
      <c r="G60" s="25"/>
      <c r="H60" s="25" t="s">
        <v>33</v>
      </c>
      <c r="I60" s="25" t="s">
        <v>33</v>
      </c>
      <c r="J60" s="25" t="s">
        <v>33</v>
      </c>
      <c r="K60" s="27">
        <v>0</v>
      </c>
      <c r="L60" s="28">
        <v>1</v>
      </c>
      <c r="M60" s="29">
        <v>100</v>
      </c>
      <c r="N60" s="25"/>
      <c r="O60" s="25"/>
      <c r="P60" s="25"/>
      <c r="Q60" s="25">
        <v>2</v>
      </c>
      <c r="R60" s="31">
        <v>4</v>
      </c>
      <c r="S60" s="25"/>
      <c r="T60" s="25"/>
      <c r="U60" s="25"/>
      <c r="V60" s="25"/>
      <c r="W60" s="25"/>
      <c r="X60" s="25"/>
      <c r="Y60" s="25"/>
      <c r="Z60" s="25"/>
      <c r="AA60" s="25">
        <f t="shared" si="1"/>
        <v>6</v>
      </c>
      <c r="AB60" s="57">
        <v>0.06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</row>
    <row r="61" spans="1:138" ht="15" thickBot="1">
      <c r="A61" s="14">
        <v>282</v>
      </c>
      <c r="B61" s="25" t="s">
        <v>36</v>
      </c>
      <c r="C61" s="32" t="s">
        <v>124</v>
      </c>
      <c r="D61" s="15" t="s">
        <v>39</v>
      </c>
      <c r="E61" s="36">
        <v>3</v>
      </c>
      <c r="F61" s="26" t="s">
        <v>35</v>
      </c>
      <c r="G61" s="25"/>
      <c r="H61" s="25">
        <v>185</v>
      </c>
      <c r="I61" s="25">
        <v>222</v>
      </c>
      <c r="J61" s="25">
        <v>147</v>
      </c>
      <c r="K61" s="27">
        <v>63</v>
      </c>
      <c r="L61" s="28">
        <v>432</v>
      </c>
      <c r="M61" s="29">
        <v>385</v>
      </c>
      <c r="N61" s="30"/>
      <c r="O61" s="30"/>
      <c r="P61" s="25">
        <v>29</v>
      </c>
      <c r="Q61" s="25">
        <v>60</v>
      </c>
      <c r="R61" s="31">
        <v>35</v>
      </c>
      <c r="S61" s="25"/>
      <c r="T61" s="25"/>
      <c r="U61" s="25"/>
      <c r="V61" s="25"/>
      <c r="W61" s="25"/>
      <c r="X61" s="25"/>
      <c r="Y61" s="25"/>
      <c r="Z61" s="25"/>
      <c r="AA61" s="25">
        <f t="shared" si="1"/>
        <v>124</v>
      </c>
      <c r="AB61" s="57">
        <v>0.32200000000000001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</row>
    <row r="62" spans="1:138" ht="15" thickBot="1">
      <c r="A62" s="14">
        <v>258</v>
      </c>
      <c r="B62" s="25" t="s">
        <v>36</v>
      </c>
      <c r="C62" s="32" t="s">
        <v>110</v>
      </c>
      <c r="D62" s="15" t="s">
        <v>39</v>
      </c>
      <c r="E62" s="36">
        <v>3</v>
      </c>
      <c r="F62" s="26" t="s">
        <v>35</v>
      </c>
      <c r="G62" s="25"/>
      <c r="H62" s="25">
        <v>33</v>
      </c>
      <c r="I62" s="25">
        <v>101</v>
      </c>
      <c r="J62" s="25">
        <v>17</v>
      </c>
      <c r="K62" s="27">
        <v>49</v>
      </c>
      <c r="L62" s="28">
        <v>14</v>
      </c>
      <c r="M62" s="29">
        <v>55</v>
      </c>
      <c r="N62" s="30"/>
      <c r="O62" s="30">
        <v>15</v>
      </c>
      <c r="P62" s="25"/>
      <c r="Q62" s="25"/>
      <c r="R62" s="31"/>
      <c r="S62" s="25"/>
      <c r="T62" s="25"/>
      <c r="U62" s="25"/>
      <c r="V62" s="25"/>
      <c r="W62" s="25"/>
      <c r="X62" s="25"/>
      <c r="Y62" s="25"/>
      <c r="Z62" s="25"/>
      <c r="AA62" s="25">
        <f t="shared" si="1"/>
        <v>15</v>
      </c>
      <c r="AB62" s="57">
        <v>0.27300000000000002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</row>
    <row r="63" spans="1:138" ht="15" thickBot="1">
      <c r="A63" s="14">
        <v>246</v>
      </c>
      <c r="B63" s="25" t="s">
        <v>42</v>
      </c>
      <c r="C63" s="32" t="s">
        <v>104</v>
      </c>
      <c r="D63" s="44" t="s">
        <v>39</v>
      </c>
      <c r="E63" s="26">
        <v>3</v>
      </c>
      <c r="F63" s="26" t="s">
        <v>31</v>
      </c>
      <c r="G63" s="25"/>
      <c r="H63" s="25">
        <v>73</v>
      </c>
      <c r="I63" s="25">
        <v>154</v>
      </c>
      <c r="J63" s="25">
        <v>101</v>
      </c>
      <c r="K63" s="27">
        <v>106</v>
      </c>
      <c r="L63" s="28">
        <v>75</v>
      </c>
      <c r="M63" s="29">
        <v>215</v>
      </c>
      <c r="N63" s="30"/>
      <c r="O63" s="25">
        <v>15</v>
      </c>
      <c r="P63" s="25">
        <v>43</v>
      </c>
      <c r="Q63" s="25">
        <v>33</v>
      </c>
      <c r="R63" s="31">
        <v>3</v>
      </c>
      <c r="S63" s="25"/>
      <c r="T63" s="25"/>
      <c r="U63" s="25"/>
      <c r="V63" s="25"/>
      <c r="W63" s="25"/>
      <c r="X63" s="25"/>
      <c r="Y63" s="25"/>
      <c r="Z63" s="25"/>
      <c r="AA63" s="25">
        <f t="shared" si="1"/>
        <v>94</v>
      </c>
      <c r="AB63" s="58">
        <v>0.437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</row>
    <row r="64" spans="1:138" ht="15" thickBot="1">
      <c r="A64" s="14">
        <v>251</v>
      </c>
      <c r="B64" s="25" t="s">
        <v>60</v>
      </c>
      <c r="C64" s="32" t="s">
        <v>107</v>
      </c>
      <c r="D64" s="15" t="s">
        <v>39</v>
      </c>
      <c r="E64" s="36">
        <v>1</v>
      </c>
      <c r="F64" s="26" t="s">
        <v>34</v>
      </c>
      <c r="G64" s="25"/>
      <c r="H64" s="25">
        <v>159</v>
      </c>
      <c r="I64" s="25">
        <v>175</v>
      </c>
      <c r="J64" s="25">
        <v>146</v>
      </c>
      <c r="K64" s="27">
        <v>137</v>
      </c>
      <c r="L64" s="28">
        <v>55</v>
      </c>
      <c r="M64" s="29">
        <v>100</v>
      </c>
      <c r="N64" s="30"/>
      <c r="O64" s="30"/>
      <c r="P64" s="25">
        <v>6</v>
      </c>
      <c r="Q64" s="25">
        <v>15</v>
      </c>
      <c r="R64" s="31">
        <v>1</v>
      </c>
      <c r="S64" s="25"/>
      <c r="T64" s="25"/>
      <c r="U64" s="25"/>
      <c r="V64" s="25"/>
      <c r="W64" s="25"/>
      <c r="X64" s="25"/>
      <c r="Y64" s="25"/>
      <c r="Z64" s="25"/>
      <c r="AA64" s="25">
        <f t="shared" si="1"/>
        <v>22</v>
      </c>
      <c r="AB64" s="57">
        <v>0.22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</row>
    <row r="65" spans="1:138" ht="15" thickBot="1">
      <c r="A65" s="14">
        <v>406</v>
      </c>
      <c r="B65" s="25" t="s">
        <v>52</v>
      </c>
      <c r="C65" s="32" t="s">
        <v>147</v>
      </c>
      <c r="D65" s="15" t="s">
        <v>39</v>
      </c>
      <c r="E65" s="36">
        <v>1</v>
      </c>
      <c r="F65" s="26" t="s">
        <v>140</v>
      </c>
      <c r="G65" s="25"/>
      <c r="H65" s="25" t="s">
        <v>33</v>
      </c>
      <c r="I65" s="25" t="s">
        <v>33</v>
      </c>
      <c r="J65" s="25" t="s">
        <v>33</v>
      </c>
      <c r="K65" s="27" t="s">
        <v>33</v>
      </c>
      <c r="L65" s="28">
        <v>35</v>
      </c>
      <c r="M65" s="29">
        <v>30</v>
      </c>
      <c r="N65" s="30"/>
      <c r="O65" s="30">
        <v>1</v>
      </c>
      <c r="P65" s="25"/>
      <c r="Q65" s="25"/>
      <c r="R65" s="31"/>
      <c r="S65" s="25"/>
      <c r="T65" s="25"/>
      <c r="U65" s="25"/>
      <c r="V65" s="25"/>
      <c r="W65" s="25"/>
      <c r="X65" s="25"/>
      <c r="Y65" s="25"/>
      <c r="Z65" s="25"/>
      <c r="AA65" s="25">
        <f t="shared" si="1"/>
        <v>1</v>
      </c>
      <c r="AB65" s="57">
        <v>3.3000000000000002E-2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</row>
    <row r="66" spans="1:138" ht="15" thickBot="1">
      <c r="A66" s="14">
        <v>471</v>
      </c>
      <c r="B66" s="25" t="s">
        <v>36</v>
      </c>
      <c r="C66" s="32" t="s">
        <v>174</v>
      </c>
      <c r="D66" s="44" t="s">
        <v>39</v>
      </c>
      <c r="E66" s="26">
        <v>2</v>
      </c>
      <c r="F66" s="26" t="s">
        <v>62</v>
      </c>
      <c r="G66" s="25"/>
      <c r="H66" s="25" t="s">
        <v>33</v>
      </c>
      <c r="I66" s="25" t="s">
        <v>33</v>
      </c>
      <c r="J66" s="25" t="s">
        <v>33</v>
      </c>
      <c r="K66" s="25">
        <v>6</v>
      </c>
      <c r="L66" s="28">
        <v>0</v>
      </c>
      <c r="M66" s="29">
        <v>50</v>
      </c>
      <c r="N66" s="30"/>
      <c r="O66" s="25"/>
      <c r="P66" s="25"/>
      <c r="Q66" s="25"/>
      <c r="R66" s="31"/>
      <c r="S66" s="25"/>
      <c r="T66" s="25"/>
      <c r="U66" s="25"/>
      <c r="V66" s="25"/>
      <c r="W66" s="25"/>
      <c r="X66" s="25"/>
      <c r="Y66" s="25"/>
      <c r="Z66" s="25"/>
      <c r="AA66" s="25">
        <f t="shared" ref="AA66:AA97" si="2">SUM(N66:Z66)</f>
        <v>0</v>
      </c>
      <c r="AB66" s="57">
        <v>0</v>
      </c>
      <c r="AC66" s="24"/>
    </row>
    <row r="67" spans="1:138" ht="15" thickBot="1">
      <c r="A67" s="14">
        <v>407</v>
      </c>
      <c r="B67" s="25" t="s">
        <v>60</v>
      </c>
      <c r="C67" s="32" t="s">
        <v>148</v>
      </c>
      <c r="D67" s="15" t="s">
        <v>44</v>
      </c>
      <c r="E67" s="36">
        <v>3</v>
      </c>
      <c r="F67" s="26" t="s">
        <v>140</v>
      </c>
      <c r="G67" s="25"/>
      <c r="H67" s="25">
        <v>53</v>
      </c>
      <c r="I67" s="25">
        <v>136</v>
      </c>
      <c r="J67" s="25">
        <v>165</v>
      </c>
      <c r="K67" s="27">
        <v>17</v>
      </c>
      <c r="L67" s="28">
        <v>99</v>
      </c>
      <c r="M67" s="29">
        <v>80</v>
      </c>
      <c r="N67" s="30"/>
      <c r="O67" s="30"/>
      <c r="P67" s="25">
        <v>1</v>
      </c>
      <c r="Q67" s="25">
        <v>2</v>
      </c>
      <c r="R67" s="31"/>
      <c r="S67" s="25"/>
      <c r="T67" s="25"/>
      <c r="U67" s="25"/>
      <c r="V67" s="25"/>
      <c r="W67" s="25"/>
      <c r="X67" s="25"/>
      <c r="Y67" s="25"/>
      <c r="Z67" s="25"/>
      <c r="AA67" s="25">
        <f t="shared" si="2"/>
        <v>3</v>
      </c>
      <c r="AB67" s="57">
        <v>3.7999999999999999E-2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</row>
    <row r="68" spans="1:138" ht="15" thickBot="1">
      <c r="A68" s="14">
        <v>311</v>
      </c>
      <c r="B68" s="25" t="s">
        <v>36</v>
      </c>
      <c r="C68" s="32" t="s">
        <v>138</v>
      </c>
      <c r="D68" s="15" t="s">
        <v>44</v>
      </c>
      <c r="E68" s="26">
        <v>3</v>
      </c>
      <c r="F68" s="26" t="s">
        <v>35</v>
      </c>
      <c r="G68" s="25"/>
      <c r="H68" s="25" t="s">
        <v>33</v>
      </c>
      <c r="I68" s="25" t="s">
        <v>33</v>
      </c>
      <c r="J68" s="25" t="s">
        <v>33</v>
      </c>
      <c r="K68" s="27" t="s">
        <v>33</v>
      </c>
      <c r="L68" s="28">
        <v>33</v>
      </c>
      <c r="M68" s="29">
        <v>75</v>
      </c>
      <c r="N68" s="25"/>
      <c r="O68" s="30"/>
      <c r="P68" s="25">
        <v>10</v>
      </c>
      <c r="Q68" s="25">
        <v>12</v>
      </c>
      <c r="R68" s="31">
        <v>7</v>
      </c>
      <c r="S68" s="25"/>
      <c r="T68" s="25"/>
      <c r="U68" s="25"/>
      <c r="V68" s="25"/>
      <c r="W68" s="25"/>
      <c r="X68" s="25"/>
      <c r="Y68" s="25"/>
      <c r="Z68" s="25"/>
      <c r="AA68" s="25">
        <f t="shared" si="2"/>
        <v>29</v>
      </c>
      <c r="AB68" s="58">
        <v>0.38700000000000001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</row>
    <row r="69" spans="1:138" ht="15" thickBot="1">
      <c r="A69" s="14">
        <v>248</v>
      </c>
      <c r="B69" s="25" t="s">
        <v>69</v>
      </c>
      <c r="C69" s="32" t="s">
        <v>105</v>
      </c>
      <c r="D69" s="15" t="s">
        <v>39</v>
      </c>
      <c r="E69" s="36">
        <v>1</v>
      </c>
      <c r="F69" s="26" t="s">
        <v>34</v>
      </c>
      <c r="G69" s="25"/>
      <c r="H69" s="25">
        <v>91</v>
      </c>
      <c r="I69" s="25">
        <v>109</v>
      </c>
      <c r="J69" s="25">
        <v>205</v>
      </c>
      <c r="K69" s="27">
        <v>405</v>
      </c>
      <c r="L69" s="28">
        <v>248</v>
      </c>
      <c r="M69" s="29">
        <v>225</v>
      </c>
      <c r="N69" s="25"/>
      <c r="O69" s="30"/>
      <c r="P69" s="25">
        <v>7</v>
      </c>
      <c r="Q69" s="25">
        <v>24</v>
      </c>
      <c r="R69" s="31">
        <v>4</v>
      </c>
      <c r="S69" s="25"/>
      <c r="T69" s="25"/>
      <c r="U69" s="25"/>
      <c r="V69" s="25"/>
      <c r="W69" s="25"/>
      <c r="X69" s="25"/>
      <c r="Y69" s="25"/>
      <c r="Z69" s="25"/>
      <c r="AA69" s="25">
        <f t="shared" si="2"/>
        <v>35</v>
      </c>
      <c r="AB69" s="57">
        <v>0.156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</row>
    <row r="70" spans="1:138" ht="15" thickBot="1">
      <c r="A70" s="14">
        <v>301</v>
      </c>
      <c r="B70" s="25" t="s">
        <v>60</v>
      </c>
      <c r="C70" s="32" t="s">
        <v>136</v>
      </c>
      <c r="D70" s="15" t="s">
        <v>44</v>
      </c>
      <c r="E70" s="36">
        <v>3</v>
      </c>
      <c r="F70" s="26" t="s">
        <v>40</v>
      </c>
      <c r="G70" s="25"/>
      <c r="H70" s="25" t="s">
        <v>33</v>
      </c>
      <c r="I70" s="25">
        <v>116</v>
      </c>
      <c r="J70" s="25">
        <v>380</v>
      </c>
      <c r="K70" s="27">
        <v>415</v>
      </c>
      <c r="L70" s="28">
        <v>162</v>
      </c>
      <c r="M70" s="29">
        <v>175</v>
      </c>
      <c r="N70" s="30"/>
      <c r="O70" s="25"/>
      <c r="P70" s="25">
        <v>47</v>
      </c>
      <c r="Q70" s="25">
        <v>12</v>
      </c>
      <c r="R70" s="31">
        <v>15</v>
      </c>
      <c r="S70" s="25"/>
      <c r="T70" s="25"/>
      <c r="U70" s="25"/>
      <c r="V70" s="25"/>
      <c r="W70" s="25"/>
      <c r="X70" s="25"/>
      <c r="Y70" s="25"/>
      <c r="Z70" s="25"/>
      <c r="AA70" s="25">
        <f t="shared" si="2"/>
        <v>74</v>
      </c>
      <c r="AB70" s="58">
        <v>0.42299999999999999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</row>
    <row r="71" spans="1:138" ht="15" thickBot="1">
      <c r="A71" s="14">
        <v>453</v>
      </c>
      <c r="B71" s="25" t="s">
        <v>42</v>
      </c>
      <c r="C71" s="32" t="s">
        <v>163</v>
      </c>
      <c r="D71" s="15" t="s">
        <v>39</v>
      </c>
      <c r="E71" s="26">
        <v>3</v>
      </c>
      <c r="F71" s="26" t="s">
        <v>159</v>
      </c>
      <c r="G71" s="25"/>
      <c r="H71" s="25" t="s">
        <v>33</v>
      </c>
      <c r="I71" s="25" t="s">
        <v>33</v>
      </c>
      <c r="J71" s="25" t="s">
        <v>33</v>
      </c>
      <c r="K71" s="27">
        <v>18</v>
      </c>
      <c r="L71" s="28">
        <v>88</v>
      </c>
      <c r="M71" s="29">
        <v>120</v>
      </c>
      <c r="N71" s="30"/>
      <c r="O71" s="30"/>
      <c r="P71" s="25"/>
      <c r="Q71" s="25">
        <v>1</v>
      </c>
      <c r="R71" s="31">
        <v>1</v>
      </c>
      <c r="S71" s="25"/>
      <c r="T71" s="25"/>
      <c r="U71" s="25"/>
      <c r="V71" s="25"/>
      <c r="W71" s="25"/>
      <c r="X71" s="25"/>
      <c r="Y71" s="25"/>
      <c r="Z71" s="25"/>
      <c r="AA71" s="25">
        <f t="shared" si="2"/>
        <v>2</v>
      </c>
      <c r="AB71" s="57">
        <v>1.7000000000000001E-2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</row>
    <row r="72" spans="1:138" ht="15" thickBot="1">
      <c r="A72" s="14">
        <v>162</v>
      </c>
      <c r="B72" s="25" t="s">
        <v>52</v>
      </c>
      <c r="C72" s="32" t="s">
        <v>53</v>
      </c>
      <c r="D72" s="19" t="s">
        <v>39</v>
      </c>
      <c r="E72" s="26">
        <v>1</v>
      </c>
      <c r="F72" s="26" t="s">
        <v>37</v>
      </c>
      <c r="G72" s="25"/>
      <c r="H72" s="25" t="s">
        <v>33</v>
      </c>
      <c r="I72" s="25" t="s">
        <v>33</v>
      </c>
      <c r="J72" s="25" t="s">
        <v>33</v>
      </c>
      <c r="K72" s="27" t="s">
        <v>33</v>
      </c>
      <c r="L72" s="28">
        <v>14</v>
      </c>
      <c r="M72" s="29">
        <v>50</v>
      </c>
      <c r="N72" s="25"/>
      <c r="O72" s="25"/>
      <c r="P72" s="25"/>
      <c r="Q72" s="25">
        <v>1</v>
      </c>
      <c r="R72" s="31">
        <v>1</v>
      </c>
      <c r="S72" s="25"/>
      <c r="T72" s="25"/>
      <c r="U72" s="25"/>
      <c r="V72" s="25"/>
      <c r="W72" s="25"/>
      <c r="X72" s="25"/>
      <c r="Y72" s="25"/>
      <c r="Z72" s="25"/>
      <c r="AA72" s="25">
        <f t="shared" si="2"/>
        <v>2</v>
      </c>
      <c r="AB72" s="57">
        <v>0.04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</row>
    <row r="73" spans="1:138" ht="15" thickBot="1">
      <c r="A73" s="14">
        <v>292</v>
      </c>
      <c r="B73" s="25" t="s">
        <v>36</v>
      </c>
      <c r="C73" s="32" t="s">
        <v>130</v>
      </c>
      <c r="D73" s="15" t="s">
        <v>39</v>
      </c>
      <c r="E73" s="26">
        <v>1</v>
      </c>
      <c r="F73" s="26" t="s">
        <v>40</v>
      </c>
      <c r="G73" s="25"/>
      <c r="H73" s="25">
        <v>198</v>
      </c>
      <c r="I73" s="25">
        <v>228</v>
      </c>
      <c r="J73" s="25">
        <v>365</v>
      </c>
      <c r="K73" s="25">
        <v>403</v>
      </c>
      <c r="L73" s="28">
        <v>542</v>
      </c>
      <c r="M73" s="29">
        <v>500</v>
      </c>
      <c r="N73" s="30"/>
      <c r="O73" s="25"/>
      <c r="P73" s="25">
        <v>15</v>
      </c>
      <c r="Q73" s="25">
        <v>128</v>
      </c>
      <c r="R73" s="31">
        <v>18</v>
      </c>
      <c r="S73" s="25"/>
      <c r="T73" s="25"/>
      <c r="U73" s="25"/>
      <c r="V73" s="25"/>
      <c r="W73" s="25"/>
      <c r="X73" s="25"/>
      <c r="Y73" s="25"/>
      <c r="Z73" s="25"/>
      <c r="AA73" s="25">
        <f t="shared" si="2"/>
        <v>161</v>
      </c>
      <c r="AB73" s="57">
        <v>0.32200000000000001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</row>
    <row r="74" spans="1:138" ht="15" thickBot="1">
      <c r="A74" s="14">
        <v>249</v>
      </c>
      <c r="B74" s="25" t="s">
        <v>42</v>
      </c>
      <c r="C74" s="32" t="s">
        <v>106</v>
      </c>
      <c r="D74" s="19" t="s">
        <v>39</v>
      </c>
      <c r="E74" s="36">
        <v>3</v>
      </c>
      <c r="F74" s="26" t="s">
        <v>31</v>
      </c>
      <c r="G74" s="25"/>
      <c r="H74" s="25">
        <v>96</v>
      </c>
      <c r="I74" s="25">
        <v>115</v>
      </c>
      <c r="J74" s="25">
        <v>75</v>
      </c>
      <c r="K74" s="27">
        <v>105</v>
      </c>
      <c r="L74" s="28">
        <v>179</v>
      </c>
      <c r="M74" s="29">
        <v>175</v>
      </c>
      <c r="N74" s="30"/>
      <c r="O74" s="30">
        <v>2</v>
      </c>
      <c r="P74" s="25">
        <v>29</v>
      </c>
      <c r="Q74" s="25">
        <v>28</v>
      </c>
      <c r="R74" s="31">
        <v>16</v>
      </c>
      <c r="S74" s="25"/>
      <c r="T74" s="25"/>
      <c r="U74" s="25"/>
      <c r="V74" s="25"/>
      <c r="W74" s="25"/>
      <c r="X74" s="25"/>
      <c r="Y74" s="25"/>
      <c r="Z74" s="25"/>
      <c r="AA74" s="25">
        <f t="shared" si="2"/>
        <v>75</v>
      </c>
      <c r="AB74" s="58">
        <v>0.42899999999999999</v>
      </c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</row>
    <row r="75" spans="1:138" ht="15" thickBot="1">
      <c r="A75" s="14">
        <v>295</v>
      </c>
      <c r="B75" s="25" t="s">
        <v>42</v>
      </c>
      <c r="C75" s="32" t="s">
        <v>131</v>
      </c>
      <c r="D75" s="15" t="s">
        <v>39</v>
      </c>
      <c r="E75" s="36">
        <v>3</v>
      </c>
      <c r="F75" s="26" t="s">
        <v>31</v>
      </c>
      <c r="G75" s="25"/>
      <c r="H75" s="25">
        <v>67</v>
      </c>
      <c r="I75" s="25">
        <v>4</v>
      </c>
      <c r="J75" s="25">
        <v>59</v>
      </c>
      <c r="K75" s="27">
        <v>35</v>
      </c>
      <c r="L75" s="28">
        <v>48</v>
      </c>
      <c r="M75" s="29">
        <v>55</v>
      </c>
      <c r="N75" s="25"/>
      <c r="O75" s="25">
        <v>6</v>
      </c>
      <c r="P75" s="25">
        <v>10</v>
      </c>
      <c r="Q75" s="25"/>
      <c r="R75" s="31">
        <v>1</v>
      </c>
      <c r="S75" s="25"/>
      <c r="T75" s="25"/>
      <c r="U75" s="25"/>
      <c r="V75" s="25"/>
      <c r="W75" s="25"/>
      <c r="X75" s="25"/>
      <c r="Y75" s="25"/>
      <c r="Z75" s="25"/>
      <c r="AA75" s="25">
        <f t="shared" si="2"/>
        <v>17</v>
      </c>
      <c r="AB75" s="57">
        <v>0.309</v>
      </c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</row>
    <row r="76" spans="1:138" ht="15" thickBot="1">
      <c r="A76" s="14">
        <v>185</v>
      </c>
      <c r="B76" s="25" t="s">
        <v>42</v>
      </c>
      <c r="C76" s="32" t="s">
        <v>65</v>
      </c>
      <c r="D76" s="15" t="s">
        <v>39</v>
      </c>
      <c r="E76" s="36">
        <v>3</v>
      </c>
      <c r="F76" s="26" t="s">
        <v>31</v>
      </c>
      <c r="G76" s="25"/>
      <c r="H76" s="25" t="s">
        <v>33</v>
      </c>
      <c r="I76" s="25" t="s">
        <v>33</v>
      </c>
      <c r="J76" s="25" t="s">
        <v>33</v>
      </c>
      <c r="K76" s="27">
        <v>33</v>
      </c>
      <c r="L76" s="28">
        <v>12</v>
      </c>
      <c r="M76" s="29">
        <v>40</v>
      </c>
      <c r="N76" s="30"/>
      <c r="O76" s="25"/>
      <c r="P76" s="25">
        <v>5</v>
      </c>
      <c r="Q76" s="25">
        <v>2</v>
      </c>
      <c r="R76" s="31"/>
      <c r="S76" s="25"/>
      <c r="T76" s="25"/>
      <c r="U76" s="25"/>
      <c r="V76" s="25"/>
      <c r="W76" s="25"/>
      <c r="X76" s="25"/>
      <c r="Y76" s="25"/>
      <c r="Z76" s="25"/>
      <c r="AA76" s="25">
        <f t="shared" si="2"/>
        <v>7</v>
      </c>
      <c r="AB76" s="57">
        <v>0.17499999999999999</v>
      </c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</row>
    <row r="77" spans="1:138" ht="15" thickBot="1">
      <c r="A77" s="14" t="s">
        <v>205</v>
      </c>
      <c r="B77" s="25" t="s">
        <v>42</v>
      </c>
      <c r="C77" s="32" t="s">
        <v>206</v>
      </c>
      <c r="D77" s="19" t="s">
        <v>39</v>
      </c>
      <c r="E77" s="26">
        <v>2</v>
      </c>
      <c r="F77" s="49">
        <v>43263</v>
      </c>
      <c r="G77" s="25"/>
      <c r="H77" s="25" t="s">
        <v>33</v>
      </c>
      <c r="I77" s="25" t="s">
        <v>33</v>
      </c>
      <c r="J77" s="25" t="s">
        <v>33</v>
      </c>
      <c r="K77" s="27">
        <v>41</v>
      </c>
      <c r="L77" s="28">
        <v>46</v>
      </c>
      <c r="M77" s="29">
        <v>75</v>
      </c>
      <c r="N77" s="30"/>
      <c r="O77" s="30"/>
      <c r="P77" s="25">
        <v>3</v>
      </c>
      <c r="Q77" s="62">
        <v>10</v>
      </c>
      <c r="R77" s="31"/>
      <c r="S77" s="25"/>
      <c r="T77" s="25"/>
      <c r="U77" s="25"/>
      <c r="V77" s="25"/>
      <c r="W77" s="25"/>
      <c r="X77" s="25"/>
      <c r="Y77" s="25"/>
      <c r="Z77" s="25"/>
      <c r="AA77" s="25">
        <f t="shared" si="2"/>
        <v>13</v>
      </c>
      <c r="AB77" s="57">
        <v>0.17299999999999999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</row>
    <row r="78" spans="1:138" ht="15" thickBot="1">
      <c r="A78" s="14">
        <v>384</v>
      </c>
      <c r="B78" s="25" t="s">
        <v>42</v>
      </c>
      <c r="C78" s="32" t="s">
        <v>141</v>
      </c>
      <c r="D78" s="15" t="s">
        <v>39</v>
      </c>
      <c r="E78" s="26">
        <v>1</v>
      </c>
      <c r="F78" s="26" t="s">
        <v>59</v>
      </c>
      <c r="G78" s="25"/>
      <c r="H78" s="25" t="s">
        <v>33</v>
      </c>
      <c r="I78" s="25" t="s">
        <v>33</v>
      </c>
      <c r="J78" s="25" t="s">
        <v>33</v>
      </c>
      <c r="K78" s="27">
        <v>0</v>
      </c>
      <c r="L78" s="28">
        <v>1</v>
      </c>
      <c r="M78" s="29">
        <v>25</v>
      </c>
      <c r="N78" s="30"/>
      <c r="O78" s="25"/>
      <c r="P78" s="25"/>
      <c r="Q78" s="44"/>
      <c r="R78" s="31"/>
      <c r="S78" s="25"/>
      <c r="T78" s="25"/>
      <c r="U78" s="25"/>
      <c r="V78" s="25"/>
      <c r="W78" s="25"/>
      <c r="X78" s="25"/>
      <c r="Y78" s="25"/>
      <c r="Z78" s="25"/>
      <c r="AA78" s="25">
        <f t="shared" si="2"/>
        <v>0</v>
      </c>
      <c r="AB78" s="57">
        <v>0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</row>
    <row r="79" spans="1:138" ht="15" thickBot="1">
      <c r="A79" s="14">
        <v>448</v>
      </c>
      <c r="B79" s="25" t="s">
        <v>46</v>
      </c>
      <c r="C79" s="32" t="s">
        <v>157</v>
      </c>
      <c r="D79" s="15" t="s">
        <v>39</v>
      </c>
      <c r="E79" s="36">
        <v>1</v>
      </c>
      <c r="F79" s="26" t="s">
        <v>59</v>
      </c>
      <c r="G79" s="25"/>
      <c r="H79" s="25">
        <v>20</v>
      </c>
      <c r="I79" s="25">
        <v>81</v>
      </c>
      <c r="J79" s="25">
        <v>23</v>
      </c>
      <c r="K79" s="27">
        <v>1</v>
      </c>
      <c r="L79" s="28">
        <v>4</v>
      </c>
      <c r="M79" s="29">
        <v>30</v>
      </c>
      <c r="N79" s="30"/>
      <c r="O79" s="30"/>
      <c r="P79" s="30"/>
      <c r="Q79" s="25"/>
      <c r="R79" s="31"/>
      <c r="S79" s="25"/>
      <c r="T79" s="25"/>
      <c r="U79" s="25"/>
      <c r="V79" s="25"/>
      <c r="W79" s="25"/>
      <c r="X79" s="25"/>
      <c r="Y79" s="25"/>
      <c r="Z79" s="25"/>
      <c r="AA79" s="25">
        <f t="shared" si="2"/>
        <v>0</v>
      </c>
      <c r="AB79" s="57">
        <v>0</v>
      </c>
      <c r="AC79" s="24"/>
    </row>
    <row r="80" spans="1:138" ht="15" thickBot="1">
      <c r="A80" s="14">
        <v>522</v>
      </c>
      <c r="B80" s="25" t="s">
        <v>36</v>
      </c>
      <c r="C80" s="32" t="s">
        <v>187</v>
      </c>
      <c r="D80" s="19" t="s">
        <v>39</v>
      </c>
      <c r="E80" s="26">
        <v>3</v>
      </c>
      <c r="F80" s="26" t="s">
        <v>173</v>
      </c>
      <c r="G80" s="25"/>
      <c r="H80" s="25" t="s">
        <v>33</v>
      </c>
      <c r="I80" s="25" t="s">
        <v>33</v>
      </c>
      <c r="J80" s="25" t="s">
        <v>33</v>
      </c>
      <c r="K80" s="27">
        <v>25</v>
      </c>
      <c r="L80" s="28">
        <v>23</v>
      </c>
      <c r="M80" s="29">
        <v>45</v>
      </c>
      <c r="N80" s="25"/>
      <c r="O80" s="30"/>
      <c r="P80" s="25"/>
      <c r="Q80" s="25">
        <v>1</v>
      </c>
      <c r="R80" s="31">
        <v>1</v>
      </c>
      <c r="S80" s="25"/>
      <c r="T80" s="25"/>
      <c r="U80" s="25"/>
      <c r="V80" s="25"/>
      <c r="W80" s="25"/>
      <c r="X80" s="25"/>
      <c r="Y80" s="25"/>
      <c r="Z80" s="25"/>
      <c r="AA80" s="25">
        <f t="shared" si="2"/>
        <v>2</v>
      </c>
      <c r="AB80" s="57">
        <v>4.3999999999999997E-2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</row>
    <row r="81" spans="1:138" ht="15" thickBot="1">
      <c r="A81" s="14">
        <v>450</v>
      </c>
      <c r="B81" s="25" t="s">
        <v>42</v>
      </c>
      <c r="C81" s="32" t="s">
        <v>158</v>
      </c>
      <c r="D81" s="19" t="s">
        <v>39</v>
      </c>
      <c r="E81" s="36">
        <v>1</v>
      </c>
      <c r="F81" s="26" t="s">
        <v>159</v>
      </c>
      <c r="G81" s="25"/>
      <c r="H81" s="25" t="s">
        <v>33</v>
      </c>
      <c r="I81" s="25" t="s">
        <v>33</v>
      </c>
      <c r="J81" s="25" t="s">
        <v>33</v>
      </c>
      <c r="K81" s="27">
        <v>155</v>
      </c>
      <c r="L81" s="28">
        <v>69</v>
      </c>
      <c r="M81" s="29">
        <v>100</v>
      </c>
      <c r="N81" s="30"/>
      <c r="O81" s="30">
        <v>4</v>
      </c>
      <c r="P81" s="25">
        <v>4</v>
      </c>
      <c r="Q81" s="25">
        <v>4</v>
      </c>
      <c r="R81" s="31">
        <v>1</v>
      </c>
      <c r="S81" s="25"/>
      <c r="T81" s="25"/>
      <c r="U81" s="25"/>
      <c r="V81" s="25"/>
      <c r="W81" s="25"/>
      <c r="X81" s="25"/>
      <c r="Y81" s="25"/>
      <c r="Z81" s="25"/>
      <c r="AA81" s="25">
        <f t="shared" si="2"/>
        <v>13</v>
      </c>
      <c r="AB81" s="57">
        <v>0.13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</row>
    <row r="82" spans="1:138" ht="15" thickBot="1">
      <c r="A82" s="14">
        <v>210</v>
      </c>
      <c r="B82" s="25" t="s">
        <v>60</v>
      </c>
      <c r="C82" s="32" t="s">
        <v>81</v>
      </c>
      <c r="D82" s="15" t="s">
        <v>44</v>
      </c>
      <c r="E82" s="26">
        <v>3</v>
      </c>
      <c r="F82" s="26" t="s">
        <v>37</v>
      </c>
      <c r="G82" s="25"/>
      <c r="H82" s="25">
        <v>110</v>
      </c>
      <c r="I82" s="25">
        <v>138</v>
      </c>
      <c r="J82" s="25">
        <v>119</v>
      </c>
      <c r="K82" s="27">
        <v>134</v>
      </c>
      <c r="L82" s="28">
        <v>92</v>
      </c>
      <c r="M82" s="29">
        <v>145</v>
      </c>
      <c r="N82" s="30"/>
      <c r="O82" s="30"/>
      <c r="P82" s="25">
        <v>1</v>
      </c>
      <c r="Q82" s="25">
        <v>15</v>
      </c>
      <c r="R82" s="31">
        <v>19</v>
      </c>
      <c r="S82" s="25"/>
      <c r="T82" s="25"/>
      <c r="U82" s="25"/>
      <c r="V82" s="25"/>
      <c r="W82" s="25"/>
      <c r="X82" s="25"/>
      <c r="Y82" s="25"/>
      <c r="Z82" s="25"/>
      <c r="AA82" s="25">
        <f t="shared" si="2"/>
        <v>35</v>
      </c>
      <c r="AB82" s="57">
        <v>0.24099999999999999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</row>
    <row r="83" spans="1:138" ht="15" thickBot="1">
      <c r="A83" s="14">
        <v>464</v>
      </c>
      <c r="B83" s="44" t="s">
        <v>69</v>
      </c>
      <c r="C83" s="32" t="s">
        <v>168</v>
      </c>
      <c r="D83" s="15" t="s">
        <v>39</v>
      </c>
      <c r="E83" s="26">
        <v>1</v>
      </c>
      <c r="F83" s="26" t="s">
        <v>62</v>
      </c>
      <c r="G83" s="25"/>
      <c r="H83" s="25" t="s">
        <v>33</v>
      </c>
      <c r="I83" s="25" t="s">
        <v>33</v>
      </c>
      <c r="J83" s="25" t="s">
        <v>33</v>
      </c>
      <c r="K83" s="25">
        <v>0</v>
      </c>
      <c r="L83" s="28">
        <v>155</v>
      </c>
      <c r="M83" s="29">
        <v>175</v>
      </c>
      <c r="N83" s="30"/>
      <c r="O83" s="30"/>
      <c r="P83" s="25">
        <v>8</v>
      </c>
      <c r="Q83" s="25"/>
      <c r="R83" s="31"/>
      <c r="S83" s="25"/>
      <c r="T83" s="25"/>
      <c r="U83" s="25"/>
      <c r="V83" s="25"/>
      <c r="W83" s="25"/>
      <c r="X83" s="25"/>
      <c r="Y83" s="25"/>
      <c r="Z83" s="25"/>
      <c r="AA83" s="25">
        <f t="shared" si="2"/>
        <v>8</v>
      </c>
      <c r="AB83" s="57">
        <v>4.5999999999999999E-2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</row>
    <row r="84" spans="1:138" ht="15" thickBot="1">
      <c r="A84" s="14">
        <v>290</v>
      </c>
      <c r="B84" s="25" t="s">
        <v>36</v>
      </c>
      <c r="C84" s="32" t="s">
        <v>129</v>
      </c>
      <c r="D84" s="15" t="s">
        <v>39</v>
      </c>
      <c r="E84" s="36">
        <v>3</v>
      </c>
      <c r="F84" s="26" t="s">
        <v>35</v>
      </c>
      <c r="G84" s="25"/>
      <c r="H84" s="25">
        <v>92</v>
      </c>
      <c r="I84" s="25">
        <v>115</v>
      </c>
      <c r="J84" s="25">
        <v>130</v>
      </c>
      <c r="K84" s="27">
        <v>88</v>
      </c>
      <c r="L84" s="28">
        <v>103</v>
      </c>
      <c r="M84" s="29">
        <v>105</v>
      </c>
      <c r="N84" s="30"/>
      <c r="O84" s="30"/>
      <c r="P84" s="25">
        <v>14</v>
      </c>
      <c r="Q84" s="25">
        <v>16</v>
      </c>
      <c r="R84" s="31">
        <v>4</v>
      </c>
      <c r="S84" s="25"/>
      <c r="T84" s="25"/>
      <c r="U84" s="25"/>
      <c r="V84" s="25"/>
      <c r="W84" s="25"/>
      <c r="X84" s="25"/>
      <c r="Y84" s="25"/>
      <c r="Z84" s="25"/>
      <c r="AA84" s="25">
        <f t="shared" si="2"/>
        <v>34</v>
      </c>
      <c r="AB84" s="57">
        <v>0.32400000000000001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</row>
    <row r="85" spans="1:138" ht="15" hidden="1" thickBot="1">
      <c r="A85" s="14">
        <v>395</v>
      </c>
      <c r="B85" s="37" t="s">
        <v>60</v>
      </c>
      <c r="C85" s="32" t="s">
        <v>145</v>
      </c>
      <c r="D85" s="38" t="s">
        <v>44</v>
      </c>
      <c r="E85" s="38">
        <v>3</v>
      </c>
      <c r="F85" s="37" t="s">
        <v>66</v>
      </c>
      <c r="G85" s="37"/>
      <c r="H85" s="37" t="s">
        <v>33</v>
      </c>
      <c r="I85" s="37" t="s">
        <v>33</v>
      </c>
      <c r="J85" s="37" t="s">
        <v>33</v>
      </c>
      <c r="K85" s="37">
        <v>6</v>
      </c>
      <c r="L85" s="37">
        <v>38</v>
      </c>
      <c r="M85" s="37">
        <v>50</v>
      </c>
      <c r="N85" s="37"/>
      <c r="O85" s="37"/>
      <c r="P85" s="37"/>
      <c r="Q85" s="37"/>
      <c r="R85" s="39"/>
      <c r="S85" s="37"/>
      <c r="T85" s="37"/>
      <c r="U85" s="37"/>
      <c r="V85" s="37"/>
      <c r="W85" s="37"/>
      <c r="X85" s="37"/>
      <c r="Y85" s="37"/>
      <c r="Z85" s="37"/>
      <c r="AA85" s="37">
        <f t="shared" si="2"/>
        <v>0</v>
      </c>
      <c r="AB85" s="57">
        <v>0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</row>
    <row r="86" spans="1:138" ht="15" thickBot="1">
      <c r="A86" s="14">
        <v>385</v>
      </c>
      <c r="B86" s="25" t="s">
        <v>69</v>
      </c>
      <c r="C86" s="32" t="s">
        <v>142</v>
      </c>
      <c r="D86" s="15" t="s">
        <v>39</v>
      </c>
      <c r="E86" s="26">
        <v>1</v>
      </c>
      <c r="F86" s="26" t="s">
        <v>66</v>
      </c>
      <c r="G86" s="25"/>
      <c r="H86" s="25" t="s">
        <v>33</v>
      </c>
      <c r="I86" s="25" t="s">
        <v>33</v>
      </c>
      <c r="J86" s="25" t="s">
        <v>33</v>
      </c>
      <c r="K86" s="27">
        <v>11</v>
      </c>
      <c r="L86" s="28">
        <v>3</v>
      </c>
      <c r="M86" s="29">
        <v>50</v>
      </c>
      <c r="N86" s="25"/>
      <c r="O86" s="30"/>
      <c r="P86" s="25">
        <v>1</v>
      </c>
      <c r="Q86" s="25"/>
      <c r="R86" s="31">
        <v>1</v>
      </c>
      <c r="S86" s="25"/>
      <c r="T86" s="25"/>
      <c r="U86" s="25"/>
      <c r="V86" s="25"/>
      <c r="W86" s="25"/>
      <c r="X86" s="25"/>
      <c r="Y86" s="25"/>
      <c r="Z86" s="25"/>
      <c r="AA86" s="25">
        <f t="shared" si="2"/>
        <v>2</v>
      </c>
      <c r="AB86" s="57">
        <v>0.04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</row>
    <row r="87" spans="1:138" ht="15" thickBot="1">
      <c r="A87" s="14">
        <v>299</v>
      </c>
      <c r="B87" s="44" t="s">
        <v>36</v>
      </c>
      <c r="C87" s="32" t="s">
        <v>135</v>
      </c>
      <c r="D87" s="44" t="s">
        <v>39</v>
      </c>
      <c r="E87" s="26">
        <v>3</v>
      </c>
      <c r="F87" s="26" t="s">
        <v>40</v>
      </c>
      <c r="G87" s="25"/>
      <c r="H87" s="25">
        <v>105</v>
      </c>
      <c r="I87" s="25">
        <v>131</v>
      </c>
      <c r="J87" s="25">
        <v>54</v>
      </c>
      <c r="K87" s="25">
        <v>134</v>
      </c>
      <c r="L87" s="28">
        <v>117</v>
      </c>
      <c r="M87" s="29">
        <v>170</v>
      </c>
      <c r="N87" s="30"/>
      <c r="O87" s="25"/>
      <c r="P87" s="25"/>
      <c r="Q87" s="30">
        <v>1</v>
      </c>
      <c r="R87" s="48">
        <v>69</v>
      </c>
      <c r="S87" s="30"/>
      <c r="T87" s="30"/>
      <c r="U87" s="30"/>
      <c r="V87" s="30"/>
      <c r="W87" s="30"/>
      <c r="X87" s="30"/>
      <c r="Y87" s="30"/>
      <c r="Z87" s="30"/>
      <c r="AA87" s="25">
        <f t="shared" si="2"/>
        <v>70</v>
      </c>
      <c r="AB87" s="58">
        <v>0.41199999999999998</v>
      </c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</row>
    <row r="88" spans="1:138" ht="15" thickBot="1">
      <c r="A88" s="14">
        <v>254</v>
      </c>
      <c r="B88" s="44" t="s">
        <v>60</v>
      </c>
      <c r="C88" s="32" t="s">
        <v>108</v>
      </c>
      <c r="D88" s="19" t="s">
        <v>39</v>
      </c>
      <c r="E88" s="36">
        <v>3</v>
      </c>
      <c r="F88" s="26" t="s">
        <v>37</v>
      </c>
      <c r="G88" s="44"/>
      <c r="H88" s="44">
        <v>159</v>
      </c>
      <c r="I88" s="44">
        <v>191</v>
      </c>
      <c r="J88" s="44">
        <v>208</v>
      </c>
      <c r="K88" s="44">
        <v>134</v>
      </c>
      <c r="L88" s="28">
        <v>62</v>
      </c>
      <c r="M88" s="29">
        <v>190</v>
      </c>
      <c r="N88" s="44"/>
      <c r="O88" s="44"/>
      <c r="P88" s="44">
        <v>12</v>
      </c>
      <c r="Q88" s="44">
        <v>2</v>
      </c>
      <c r="R88" s="48">
        <v>3</v>
      </c>
      <c r="S88" s="44"/>
      <c r="T88" s="44"/>
      <c r="U88" s="44"/>
      <c r="V88" s="44"/>
      <c r="W88" s="44"/>
      <c r="X88" s="44"/>
      <c r="Y88" s="44"/>
      <c r="Z88" s="44"/>
      <c r="AA88" s="44">
        <f t="shared" si="2"/>
        <v>17</v>
      </c>
      <c r="AB88" s="57">
        <v>8.8999999999999996E-2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</row>
    <row r="89" spans="1:138" ht="15" thickBot="1">
      <c r="A89" s="14">
        <v>412</v>
      </c>
      <c r="B89" s="25" t="s">
        <v>52</v>
      </c>
      <c r="C89" s="32" t="s">
        <v>149</v>
      </c>
      <c r="D89" s="44" t="s">
        <v>44</v>
      </c>
      <c r="E89" s="26">
        <v>2</v>
      </c>
      <c r="F89" s="26" t="s">
        <v>140</v>
      </c>
      <c r="G89" s="30"/>
      <c r="H89" s="25" t="s">
        <v>33</v>
      </c>
      <c r="I89" s="25">
        <v>138</v>
      </c>
      <c r="J89" s="25">
        <v>19</v>
      </c>
      <c r="K89" s="30">
        <v>31</v>
      </c>
      <c r="L89" s="28">
        <v>143</v>
      </c>
      <c r="M89" s="29">
        <v>100</v>
      </c>
      <c r="N89" s="30"/>
      <c r="O89" s="30"/>
      <c r="P89" s="25">
        <v>4</v>
      </c>
      <c r="Q89" s="30">
        <v>2</v>
      </c>
      <c r="R89" s="48">
        <v>4</v>
      </c>
      <c r="S89" s="25"/>
      <c r="T89" s="30"/>
      <c r="U89" s="30"/>
      <c r="V89" s="30"/>
      <c r="W89" s="25"/>
      <c r="X89" s="25"/>
      <c r="Y89" s="30"/>
      <c r="Z89" s="30"/>
      <c r="AA89" s="25">
        <f t="shared" si="2"/>
        <v>10</v>
      </c>
      <c r="AB89" s="57">
        <v>0.1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</row>
    <row r="90" spans="1:138" ht="15" thickBot="1">
      <c r="A90" s="14">
        <v>469</v>
      </c>
      <c r="B90" s="25" t="s">
        <v>36</v>
      </c>
      <c r="C90" s="32" t="s">
        <v>171</v>
      </c>
      <c r="D90" s="15" t="s">
        <v>39</v>
      </c>
      <c r="E90" s="36">
        <v>3</v>
      </c>
      <c r="F90" s="26" t="s">
        <v>62</v>
      </c>
      <c r="G90" s="25"/>
      <c r="H90" s="25" t="s">
        <v>33</v>
      </c>
      <c r="I90" s="25">
        <v>100</v>
      </c>
      <c r="J90" s="25">
        <v>72</v>
      </c>
      <c r="K90" s="25">
        <v>68</v>
      </c>
      <c r="L90" s="28">
        <v>161</v>
      </c>
      <c r="M90" s="29">
        <v>180</v>
      </c>
      <c r="N90" s="30"/>
      <c r="O90" s="25"/>
      <c r="P90" s="25"/>
      <c r="Q90" s="25">
        <v>1</v>
      </c>
      <c r="R90" s="31"/>
      <c r="S90" s="25"/>
      <c r="T90" s="25"/>
      <c r="U90" s="25"/>
      <c r="V90" s="25"/>
      <c r="W90" s="25"/>
      <c r="X90" s="25"/>
      <c r="Y90" s="25"/>
      <c r="Z90" s="25"/>
      <c r="AA90" s="25">
        <f t="shared" si="2"/>
        <v>1</v>
      </c>
      <c r="AB90" s="57">
        <v>6.0000000000000001E-3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</row>
    <row r="91" spans="1:138" ht="15" thickBot="1">
      <c r="A91" s="14">
        <v>161</v>
      </c>
      <c r="B91" s="25" t="s">
        <v>48</v>
      </c>
      <c r="C91" s="32" t="s">
        <v>49</v>
      </c>
      <c r="D91" s="19" t="s">
        <v>39</v>
      </c>
      <c r="E91" s="36">
        <v>3</v>
      </c>
      <c r="F91" s="26" t="s">
        <v>51</v>
      </c>
      <c r="G91" s="25"/>
      <c r="H91" s="25" t="s">
        <v>33</v>
      </c>
      <c r="I91" s="25" t="s">
        <v>33</v>
      </c>
      <c r="J91" s="25" t="s">
        <v>33</v>
      </c>
      <c r="K91" s="27" t="s">
        <v>33</v>
      </c>
      <c r="L91" s="28">
        <v>3</v>
      </c>
      <c r="M91" s="29">
        <v>46</v>
      </c>
      <c r="N91" s="30"/>
      <c r="O91" s="30"/>
      <c r="P91" s="25"/>
      <c r="Q91" s="25"/>
      <c r="R91" s="44">
        <v>5</v>
      </c>
      <c r="S91" s="25"/>
      <c r="T91" s="25"/>
      <c r="U91" s="25"/>
      <c r="V91" s="25"/>
      <c r="W91" s="25"/>
      <c r="X91" s="25"/>
      <c r="Y91" s="25"/>
      <c r="Z91" s="25"/>
      <c r="AA91" s="25">
        <f t="shared" si="2"/>
        <v>5</v>
      </c>
      <c r="AB91" s="57">
        <v>0.109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</row>
    <row r="92" spans="1:138" ht="15" thickBot="1">
      <c r="A92" s="14">
        <v>509</v>
      </c>
      <c r="B92" s="25" t="s">
        <v>36</v>
      </c>
      <c r="C92" s="32" t="s">
        <v>182</v>
      </c>
      <c r="D92" s="15" t="s">
        <v>39</v>
      </c>
      <c r="E92" s="36">
        <v>3</v>
      </c>
      <c r="F92" s="26" t="s">
        <v>173</v>
      </c>
      <c r="G92" s="25"/>
      <c r="H92" s="25" t="s">
        <v>33</v>
      </c>
      <c r="I92" s="25" t="s">
        <v>33</v>
      </c>
      <c r="J92" s="25" t="s">
        <v>33</v>
      </c>
      <c r="K92" s="27" t="s">
        <v>33</v>
      </c>
      <c r="L92" s="28">
        <v>4</v>
      </c>
      <c r="M92" s="29">
        <v>30</v>
      </c>
      <c r="N92" s="30"/>
      <c r="O92" s="30"/>
      <c r="P92" s="25"/>
      <c r="Q92" s="25"/>
      <c r="R92" s="44"/>
      <c r="S92" s="25"/>
      <c r="T92" s="25"/>
      <c r="U92" s="25"/>
      <c r="V92" s="25"/>
      <c r="W92" s="25"/>
      <c r="X92" s="25"/>
      <c r="Y92" s="25"/>
      <c r="Z92" s="25"/>
      <c r="AA92" s="25">
        <f t="shared" si="2"/>
        <v>0</v>
      </c>
      <c r="AB92" s="57">
        <v>0</v>
      </c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</row>
    <row r="93" spans="1:138" ht="15" thickBot="1">
      <c r="A93" s="14">
        <v>257</v>
      </c>
      <c r="B93" s="25" t="s">
        <v>60</v>
      </c>
      <c r="C93" s="32" t="s">
        <v>109</v>
      </c>
      <c r="D93" s="19" t="s">
        <v>39</v>
      </c>
      <c r="E93" s="36">
        <v>3</v>
      </c>
      <c r="F93" s="26" t="s">
        <v>40</v>
      </c>
      <c r="G93" s="25"/>
      <c r="H93" s="25" t="s">
        <v>33</v>
      </c>
      <c r="I93" s="25">
        <v>121</v>
      </c>
      <c r="J93" s="25">
        <v>155</v>
      </c>
      <c r="K93" s="27">
        <v>188</v>
      </c>
      <c r="L93" s="28">
        <v>191</v>
      </c>
      <c r="M93" s="29">
        <v>175</v>
      </c>
      <c r="N93" s="25"/>
      <c r="O93" s="25">
        <v>7</v>
      </c>
      <c r="P93" s="30">
        <v>18</v>
      </c>
      <c r="Q93" s="25">
        <v>22</v>
      </c>
      <c r="R93" s="31">
        <v>7</v>
      </c>
      <c r="S93" s="25"/>
      <c r="T93" s="25"/>
      <c r="U93" s="25"/>
      <c r="V93" s="25"/>
      <c r="W93" s="25"/>
      <c r="X93" s="25"/>
      <c r="Y93" s="25"/>
      <c r="Z93" s="25"/>
      <c r="AA93" s="25">
        <f t="shared" si="2"/>
        <v>54</v>
      </c>
      <c r="AB93" s="57">
        <v>0.309</v>
      </c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</row>
    <row r="94" spans="1:138" ht="15" thickBot="1">
      <c r="A94" s="14">
        <v>413</v>
      </c>
      <c r="B94" s="25" t="s">
        <v>69</v>
      </c>
      <c r="C94" s="32" t="s">
        <v>150</v>
      </c>
      <c r="D94" s="15" t="s">
        <v>44</v>
      </c>
      <c r="E94" s="36">
        <v>3</v>
      </c>
      <c r="F94" s="26" t="s">
        <v>140</v>
      </c>
      <c r="G94" s="25"/>
      <c r="H94" s="25">
        <v>46</v>
      </c>
      <c r="I94" s="25">
        <v>58</v>
      </c>
      <c r="J94" s="25">
        <v>14</v>
      </c>
      <c r="K94" s="27">
        <v>42</v>
      </c>
      <c r="L94" s="28">
        <v>50</v>
      </c>
      <c r="M94" s="29">
        <v>75</v>
      </c>
      <c r="N94" s="30"/>
      <c r="O94" s="30"/>
      <c r="P94" s="30"/>
      <c r="Q94" s="30">
        <v>1</v>
      </c>
      <c r="R94" s="31">
        <v>2</v>
      </c>
      <c r="S94" s="25"/>
      <c r="T94" s="25"/>
      <c r="U94" s="25"/>
      <c r="V94" s="25"/>
      <c r="W94" s="25"/>
      <c r="X94" s="25"/>
      <c r="Y94" s="25"/>
      <c r="Z94" s="25"/>
      <c r="AA94" s="25">
        <f t="shared" si="2"/>
        <v>3</v>
      </c>
      <c r="AB94" s="57">
        <v>0.04</v>
      </c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</row>
    <row r="95" spans="1:138" ht="15" thickBot="1">
      <c r="A95" s="14">
        <v>186</v>
      </c>
      <c r="B95" s="25" t="s">
        <v>42</v>
      </c>
      <c r="C95" s="32" t="s">
        <v>67</v>
      </c>
      <c r="D95" s="15" t="s">
        <v>39</v>
      </c>
      <c r="E95" s="36">
        <v>1</v>
      </c>
      <c r="F95" s="26" t="s">
        <v>31</v>
      </c>
      <c r="G95" s="25"/>
      <c r="H95" s="25">
        <v>15</v>
      </c>
      <c r="I95" s="25">
        <v>60</v>
      </c>
      <c r="J95" s="25">
        <v>50</v>
      </c>
      <c r="K95" s="27">
        <v>133</v>
      </c>
      <c r="L95" s="28">
        <v>192</v>
      </c>
      <c r="M95" s="29">
        <v>175</v>
      </c>
      <c r="N95" s="30"/>
      <c r="O95" s="30"/>
      <c r="P95" s="25">
        <v>5</v>
      </c>
      <c r="Q95" s="25">
        <v>50</v>
      </c>
      <c r="R95" s="31">
        <v>23</v>
      </c>
      <c r="S95" s="25"/>
      <c r="T95" s="25"/>
      <c r="U95" s="25"/>
      <c r="V95" s="25"/>
      <c r="W95" s="25"/>
      <c r="X95" s="25"/>
      <c r="Y95" s="25"/>
      <c r="Z95" s="25"/>
      <c r="AA95" s="25">
        <f t="shared" si="2"/>
        <v>78</v>
      </c>
      <c r="AB95" s="58">
        <v>0.44600000000000001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</row>
    <row r="96" spans="1:138" ht="15" thickBot="1">
      <c r="A96" s="14">
        <v>260</v>
      </c>
      <c r="B96" s="25" t="s">
        <v>42</v>
      </c>
      <c r="C96" s="32" t="s">
        <v>112</v>
      </c>
      <c r="D96" s="44" t="s">
        <v>39</v>
      </c>
      <c r="E96" s="26">
        <v>3</v>
      </c>
      <c r="F96" s="26" t="s">
        <v>31</v>
      </c>
      <c r="G96" s="25"/>
      <c r="H96" s="25">
        <v>274</v>
      </c>
      <c r="I96" s="25">
        <v>301</v>
      </c>
      <c r="J96" s="25">
        <v>608</v>
      </c>
      <c r="K96" s="27">
        <v>655</v>
      </c>
      <c r="L96" s="28">
        <v>671</v>
      </c>
      <c r="M96" s="29">
        <v>650</v>
      </c>
      <c r="N96" s="30"/>
      <c r="O96" s="25"/>
      <c r="P96" s="25">
        <v>1</v>
      </c>
      <c r="Q96" s="25">
        <v>98</v>
      </c>
      <c r="R96" s="31">
        <v>53</v>
      </c>
      <c r="S96" s="25"/>
      <c r="T96" s="25"/>
      <c r="U96" s="25"/>
      <c r="V96" s="25"/>
      <c r="W96" s="25"/>
      <c r="X96" s="25"/>
      <c r="Y96" s="25"/>
      <c r="Z96" s="25"/>
      <c r="AA96" s="25">
        <f t="shared" si="2"/>
        <v>152</v>
      </c>
      <c r="AB96" s="57">
        <v>0.23400000000000001</v>
      </c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</row>
    <row r="97" spans="1:138" ht="15" thickBot="1">
      <c r="A97" s="14">
        <v>467</v>
      </c>
      <c r="B97" s="25" t="s">
        <v>36</v>
      </c>
      <c r="C97" s="32" t="s">
        <v>169</v>
      </c>
      <c r="D97" s="44" t="s">
        <v>39</v>
      </c>
      <c r="E97" s="26">
        <v>1</v>
      </c>
      <c r="F97" s="49">
        <v>43263</v>
      </c>
      <c r="G97" s="25"/>
      <c r="H97" s="25" t="s">
        <v>33</v>
      </c>
      <c r="I97" s="25" t="s">
        <v>33</v>
      </c>
      <c r="J97" s="25" t="s">
        <v>33</v>
      </c>
      <c r="K97" s="27" t="s">
        <v>33</v>
      </c>
      <c r="L97" s="28">
        <v>1</v>
      </c>
      <c r="M97" s="29">
        <v>35</v>
      </c>
      <c r="N97" s="25"/>
      <c r="O97" s="25"/>
      <c r="P97" s="25"/>
      <c r="Q97" s="25"/>
      <c r="R97" s="31"/>
      <c r="S97" s="25"/>
      <c r="T97" s="25"/>
      <c r="U97" s="25"/>
      <c r="V97" s="25"/>
      <c r="W97" s="25"/>
      <c r="X97" s="25"/>
      <c r="Y97" s="25"/>
      <c r="Z97" s="25"/>
      <c r="AA97" s="25">
        <f t="shared" si="2"/>
        <v>0</v>
      </c>
      <c r="AB97" s="57">
        <v>0</v>
      </c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</row>
    <row r="98" spans="1:138" ht="15" thickBot="1">
      <c r="A98" s="14">
        <v>434</v>
      </c>
      <c r="B98" s="44" t="s">
        <v>36</v>
      </c>
      <c r="C98" s="32" t="s">
        <v>153</v>
      </c>
      <c r="D98" s="19" t="s">
        <v>39</v>
      </c>
      <c r="E98" s="26">
        <v>1</v>
      </c>
      <c r="F98" s="49">
        <v>43263</v>
      </c>
      <c r="G98" s="25"/>
      <c r="H98" s="25" t="s">
        <v>33</v>
      </c>
      <c r="I98" s="25" t="s">
        <v>33</v>
      </c>
      <c r="J98" s="25" t="s">
        <v>33</v>
      </c>
      <c r="K98" s="25">
        <v>36</v>
      </c>
      <c r="L98" s="28">
        <v>5</v>
      </c>
      <c r="M98" s="29">
        <v>50</v>
      </c>
      <c r="N98" s="30"/>
      <c r="O98" s="25"/>
      <c r="P98" s="25"/>
      <c r="Q98" s="30"/>
      <c r="R98" s="48"/>
      <c r="S98" s="30"/>
      <c r="T98" s="30"/>
      <c r="U98" s="30"/>
      <c r="V98" s="30"/>
      <c r="W98" s="30"/>
      <c r="X98" s="30"/>
      <c r="Y98" s="30"/>
      <c r="Z98" s="30"/>
      <c r="AA98" s="25">
        <f t="shared" ref="AA98:AA129" si="3">SUM(N98:Z98)</f>
        <v>0</v>
      </c>
      <c r="AB98" s="57">
        <v>0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</row>
    <row r="99" spans="1:138" ht="15" thickBot="1">
      <c r="A99" s="14">
        <v>261</v>
      </c>
      <c r="B99" s="25" t="s">
        <v>42</v>
      </c>
      <c r="C99" s="32" t="s">
        <v>113</v>
      </c>
      <c r="D99" s="15" t="s">
        <v>39</v>
      </c>
      <c r="E99" s="36">
        <v>3</v>
      </c>
      <c r="F99" s="26" t="s">
        <v>31</v>
      </c>
      <c r="G99" s="25"/>
      <c r="H99" s="25">
        <v>158</v>
      </c>
      <c r="I99" s="25">
        <v>190</v>
      </c>
      <c r="J99" s="25">
        <v>128</v>
      </c>
      <c r="K99" s="27">
        <v>63</v>
      </c>
      <c r="L99" s="28">
        <v>46</v>
      </c>
      <c r="M99" s="29">
        <v>55</v>
      </c>
      <c r="N99" s="30"/>
      <c r="O99" s="30"/>
      <c r="P99" s="30"/>
      <c r="Q99" s="30">
        <v>9</v>
      </c>
      <c r="R99" s="48"/>
      <c r="S99" s="25"/>
      <c r="T99" s="25"/>
      <c r="U99" s="25"/>
      <c r="V99" s="25"/>
      <c r="W99" s="25"/>
      <c r="X99" s="25"/>
      <c r="Y99" s="25"/>
      <c r="Z99" s="25"/>
      <c r="AA99" s="25">
        <f t="shared" si="3"/>
        <v>9</v>
      </c>
      <c r="AB99" s="57">
        <v>0.16400000000000001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</row>
    <row r="100" spans="1:138" ht="15" thickBot="1">
      <c r="A100" s="14">
        <v>455</v>
      </c>
      <c r="B100" s="25" t="s">
        <v>46</v>
      </c>
      <c r="C100" s="32" t="s">
        <v>164</v>
      </c>
      <c r="D100" s="25" t="s">
        <v>39</v>
      </c>
      <c r="E100" s="26">
        <v>3</v>
      </c>
      <c r="F100" s="26" t="s">
        <v>159</v>
      </c>
      <c r="G100" s="25"/>
      <c r="H100" s="25" t="s">
        <v>33</v>
      </c>
      <c r="I100" s="25">
        <v>100</v>
      </c>
      <c r="J100" s="25">
        <v>45</v>
      </c>
      <c r="K100" s="27">
        <v>161</v>
      </c>
      <c r="L100" s="28">
        <v>55</v>
      </c>
      <c r="M100" s="29">
        <v>105</v>
      </c>
      <c r="N100" s="25"/>
      <c r="O100" s="25"/>
      <c r="P100" s="25"/>
      <c r="Q100" s="25">
        <v>12</v>
      </c>
      <c r="R100" s="31">
        <v>5</v>
      </c>
      <c r="S100" s="25"/>
      <c r="T100" s="25"/>
      <c r="U100" s="25"/>
      <c r="V100" s="25"/>
      <c r="W100" s="25"/>
      <c r="X100" s="25"/>
      <c r="Y100" s="25"/>
      <c r="Z100" s="25"/>
      <c r="AA100" s="25">
        <f t="shared" si="3"/>
        <v>17</v>
      </c>
      <c r="AB100" s="57">
        <v>0.16200000000000001</v>
      </c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</row>
    <row r="101" spans="1:138" ht="15" thickBot="1">
      <c r="A101" s="14">
        <v>507</v>
      </c>
      <c r="B101" s="44" t="s">
        <v>46</v>
      </c>
      <c r="C101" s="32" t="s">
        <v>181</v>
      </c>
      <c r="D101" s="19" t="s">
        <v>39</v>
      </c>
      <c r="E101" s="36">
        <v>3</v>
      </c>
      <c r="F101" s="26" t="s">
        <v>173</v>
      </c>
      <c r="G101" s="44"/>
      <c r="H101" s="44">
        <v>42</v>
      </c>
      <c r="I101" s="44">
        <v>48</v>
      </c>
      <c r="J101" s="44">
        <v>16</v>
      </c>
      <c r="K101" s="44">
        <v>1</v>
      </c>
      <c r="L101" s="28">
        <v>23</v>
      </c>
      <c r="M101" s="29">
        <v>45</v>
      </c>
      <c r="N101" s="44"/>
      <c r="O101" s="44"/>
      <c r="P101" s="44"/>
      <c r="Q101" s="44"/>
      <c r="R101" s="48"/>
      <c r="S101" s="44"/>
      <c r="T101" s="44"/>
      <c r="U101" s="44"/>
      <c r="V101" s="44"/>
      <c r="W101" s="44"/>
      <c r="X101" s="44"/>
      <c r="Y101" s="44"/>
      <c r="Z101" s="44"/>
      <c r="AA101" s="44">
        <f t="shared" si="3"/>
        <v>0</v>
      </c>
      <c r="AB101" s="57">
        <v>0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</row>
    <row r="102" spans="1:138" ht="15" thickBot="1">
      <c r="A102" s="14">
        <v>519</v>
      </c>
      <c r="B102" s="52" t="s">
        <v>60</v>
      </c>
      <c r="C102" s="32" t="s">
        <v>186</v>
      </c>
      <c r="D102" s="25" t="s">
        <v>44</v>
      </c>
      <c r="E102" s="26">
        <v>3</v>
      </c>
      <c r="F102" s="26" t="s">
        <v>66</v>
      </c>
      <c r="G102" s="25"/>
      <c r="H102" s="25" t="s">
        <v>33</v>
      </c>
      <c r="I102" s="25">
        <v>51</v>
      </c>
      <c r="J102" s="25">
        <v>7</v>
      </c>
      <c r="K102" s="25">
        <v>0</v>
      </c>
      <c r="L102" s="28">
        <v>1</v>
      </c>
      <c r="M102" s="29">
        <v>30</v>
      </c>
      <c r="N102" s="30"/>
      <c r="O102" s="25"/>
      <c r="P102" s="25"/>
      <c r="Q102" s="25"/>
      <c r="R102" s="31"/>
      <c r="S102" s="25"/>
      <c r="T102" s="25"/>
      <c r="U102" s="25"/>
      <c r="V102" s="25"/>
      <c r="W102" s="25"/>
      <c r="X102" s="25"/>
      <c r="Y102" s="25"/>
      <c r="Z102" s="25"/>
      <c r="AA102" s="25">
        <f t="shared" si="3"/>
        <v>0</v>
      </c>
      <c r="AB102" s="57">
        <v>0</v>
      </c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</row>
    <row r="103" spans="1:138" ht="15" thickBot="1">
      <c r="A103" s="14">
        <v>150</v>
      </c>
      <c r="B103" s="25" t="s">
        <v>36</v>
      </c>
      <c r="C103" s="32" t="s">
        <v>38</v>
      </c>
      <c r="D103" s="19" t="s">
        <v>39</v>
      </c>
      <c r="E103" s="26">
        <v>1</v>
      </c>
      <c r="F103" s="26" t="s">
        <v>35</v>
      </c>
      <c r="G103" s="25"/>
      <c r="H103" s="25" t="s">
        <v>33</v>
      </c>
      <c r="I103" s="25" t="s">
        <v>33</v>
      </c>
      <c r="J103" s="25" t="s">
        <v>33</v>
      </c>
      <c r="K103" s="27">
        <v>113</v>
      </c>
      <c r="L103" s="28">
        <v>80</v>
      </c>
      <c r="M103" s="29">
        <v>100</v>
      </c>
      <c r="N103" s="30"/>
      <c r="O103" s="30"/>
      <c r="P103" s="25"/>
      <c r="Q103" s="25">
        <v>2</v>
      </c>
      <c r="R103" s="31">
        <v>8</v>
      </c>
      <c r="S103" s="25"/>
      <c r="T103" s="25"/>
      <c r="U103" s="25"/>
      <c r="V103" s="25"/>
      <c r="W103" s="25"/>
      <c r="X103" s="25"/>
      <c r="Y103" s="25"/>
      <c r="Z103" s="25"/>
      <c r="AA103" s="25">
        <f t="shared" si="3"/>
        <v>10</v>
      </c>
      <c r="AB103" s="57">
        <v>0.1</v>
      </c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</row>
    <row r="104" spans="1:138" ht="15" thickBot="1">
      <c r="A104" s="14" t="s">
        <v>176</v>
      </c>
      <c r="B104" s="25" t="s">
        <v>60</v>
      </c>
      <c r="C104" s="32" t="s">
        <v>177</v>
      </c>
      <c r="D104" s="44" t="s">
        <v>39</v>
      </c>
      <c r="E104" s="26">
        <v>3</v>
      </c>
      <c r="F104" s="26" t="s">
        <v>173</v>
      </c>
      <c r="G104" s="25"/>
      <c r="H104" s="25"/>
      <c r="I104" s="25"/>
      <c r="J104" s="25"/>
      <c r="K104" s="27"/>
      <c r="L104" s="28">
        <v>0</v>
      </c>
      <c r="M104" s="29">
        <v>20</v>
      </c>
      <c r="N104" s="30"/>
      <c r="O104" s="25">
        <v>1</v>
      </c>
      <c r="P104" s="25">
        <v>1</v>
      </c>
      <c r="Q104" s="25"/>
      <c r="R104" s="31"/>
      <c r="S104" s="25"/>
      <c r="T104" s="25"/>
      <c r="U104" s="25"/>
      <c r="V104" s="25"/>
      <c r="W104" s="25"/>
      <c r="X104" s="25"/>
      <c r="Y104" s="25"/>
      <c r="Z104" s="25"/>
      <c r="AA104" s="25">
        <f t="shared" si="3"/>
        <v>2</v>
      </c>
      <c r="AB104" s="57">
        <v>0.1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</row>
    <row r="105" spans="1:138" ht="15" thickBot="1">
      <c r="A105" s="14">
        <v>262</v>
      </c>
      <c r="B105" s="25" t="s">
        <v>52</v>
      </c>
      <c r="C105" s="32" t="s">
        <v>114</v>
      </c>
      <c r="D105" s="15" t="s">
        <v>44</v>
      </c>
      <c r="E105" s="36">
        <v>3</v>
      </c>
      <c r="F105" s="26" t="s">
        <v>34</v>
      </c>
      <c r="G105" s="25"/>
      <c r="H105" s="25" t="s">
        <v>33</v>
      </c>
      <c r="I105" s="25" t="s">
        <v>33</v>
      </c>
      <c r="J105" s="25" t="s">
        <v>33</v>
      </c>
      <c r="K105" s="27" t="s">
        <v>33</v>
      </c>
      <c r="L105" s="28">
        <v>2</v>
      </c>
      <c r="M105" s="29">
        <v>50</v>
      </c>
      <c r="N105" s="25"/>
      <c r="O105" s="25"/>
      <c r="P105" s="25">
        <v>2</v>
      </c>
      <c r="Q105" s="25"/>
      <c r="R105" s="44"/>
      <c r="S105" s="25"/>
      <c r="T105" s="25"/>
      <c r="U105" s="25"/>
      <c r="V105" s="25"/>
      <c r="W105" s="25"/>
      <c r="X105" s="25"/>
      <c r="Y105" s="25"/>
      <c r="Z105" s="25"/>
      <c r="AA105" s="25">
        <f t="shared" si="3"/>
        <v>2</v>
      </c>
      <c r="AB105" s="57">
        <v>0.04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</row>
    <row r="106" spans="1:138" ht="15" thickBot="1">
      <c r="A106" s="14">
        <v>263</v>
      </c>
      <c r="B106" s="25" t="s">
        <v>60</v>
      </c>
      <c r="C106" s="32" t="s">
        <v>115</v>
      </c>
      <c r="D106" s="19" t="s">
        <v>44</v>
      </c>
      <c r="E106" s="36">
        <v>3</v>
      </c>
      <c r="F106" s="26" t="s">
        <v>34</v>
      </c>
      <c r="G106" s="25"/>
      <c r="H106" s="25">
        <v>138</v>
      </c>
      <c r="I106" s="25">
        <v>166</v>
      </c>
      <c r="J106" s="25">
        <v>218</v>
      </c>
      <c r="K106" s="25">
        <v>201</v>
      </c>
      <c r="L106" s="28">
        <v>152</v>
      </c>
      <c r="M106" s="29">
        <v>200</v>
      </c>
      <c r="N106" s="30"/>
      <c r="O106" s="30">
        <v>39</v>
      </c>
      <c r="P106" s="25">
        <v>56</v>
      </c>
      <c r="Q106" s="25">
        <v>28</v>
      </c>
      <c r="R106" s="31">
        <v>2</v>
      </c>
      <c r="S106" s="25"/>
      <c r="T106" s="25"/>
      <c r="U106" s="25"/>
      <c r="V106" s="25"/>
      <c r="W106" s="25"/>
      <c r="X106" s="25"/>
      <c r="Y106" s="25"/>
      <c r="Z106" s="25"/>
      <c r="AA106" s="25">
        <f t="shared" si="3"/>
        <v>125</v>
      </c>
      <c r="AB106" s="58">
        <v>0.625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</row>
    <row r="107" spans="1:138" ht="15" thickBot="1">
      <c r="A107" s="14">
        <v>158</v>
      </c>
      <c r="B107" s="25" t="s">
        <v>42</v>
      </c>
      <c r="C107" s="32" t="s">
        <v>43</v>
      </c>
      <c r="D107" s="19" t="s">
        <v>44</v>
      </c>
      <c r="E107" s="36">
        <v>3</v>
      </c>
      <c r="F107" s="26" t="s">
        <v>41</v>
      </c>
      <c r="G107" s="25"/>
      <c r="H107" s="25">
        <v>116</v>
      </c>
      <c r="I107" s="25">
        <v>133</v>
      </c>
      <c r="J107" s="25">
        <v>172</v>
      </c>
      <c r="K107" s="27">
        <v>226</v>
      </c>
      <c r="L107" s="28">
        <v>290</v>
      </c>
      <c r="M107" s="29">
        <v>300</v>
      </c>
      <c r="N107" s="30"/>
      <c r="O107" s="30"/>
      <c r="P107" s="25">
        <v>115</v>
      </c>
      <c r="Q107" s="25">
        <v>62</v>
      </c>
      <c r="R107" s="31">
        <v>16</v>
      </c>
      <c r="S107" s="25"/>
      <c r="T107" s="25"/>
      <c r="U107" s="25"/>
      <c r="V107" s="25"/>
      <c r="W107" s="25"/>
      <c r="X107" s="25"/>
      <c r="Y107" s="25"/>
      <c r="Z107" s="25"/>
      <c r="AA107" s="25">
        <f t="shared" si="3"/>
        <v>193</v>
      </c>
      <c r="AB107" s="58">
        <v>0.64300000000000002</v>
      </c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</row>
    <row r="108" spans="1:138" ht="15" thickBot="1">
      <c r="A108" s="14">
        <v>190</v>
      </c>
      <c r="B108" s="25" t="s">
        <v>52</v>
      </c>
      <c r="C108" s="32" t="s">
        <v>72</v>
      </c>
      <c r="D108" s="19" t="s">
        <v>39</v>
      </c>
      <c r="E108" s="36">
        <v>3</v>
      </c>
      <c r="F108" s="26" t="s">
        <v>35</v>
      </c>
      <c r="G108" s="25"/>
      <c r="H108" s="25" t="s">
        <v>33</v>
      </c>
      <c r="I108" s="25" t="s">
        <v>33</v>
      </c>
      <c r="J108" s="25" t="s">
        <v>33</v>
      </c>
      <c r="K108" s="27" t="s">
        <v>33</v>
      </c>
      <c r="L108" s="44">
        <v>289</v>
      </c>
      <c r="M108" s="29">
        <v>275</v>
      </c>
      <c r="N108" s="30"/>
      <c r="O108" s="30"/>
      <c r="P108" s="25"/>
      <c r="Q108" s="25">
        <v>36</v>
      </c>
      <c r="R108" s="48">
        <v>44</v>
      </c>
      <c r="S108" s="25"/>
      <c r="T108" s="25"/>
      <c r="U108" s="25"/>
      <c r="V108" s="25"/>
      <c r="W108" s="25"/>
      <c r="X108" s="25"/>
      <c r="Y108" s="25"/>
      <c r="Z108" s="25"/>
      <c r="AA108" s="25">
        <f t="shared" si="3"/>
        <v>80</v>
      </c>
      <c r="AB108" s="57">
        <v>0.29099999999999998</v>
      </c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</row>
    <row r="109" spans="1:138" ht="15" thickBot="1">
      <c r="A109" s="14">
        <v>506</v>
      </c>
      <c r="B109" s="25" t="s">
        <v>42</v>
      </c>
      <c r="C109" s="32" t="s">
        <v>180</v>
      </c>
      <c r="D109" s="19" t="s">
        <v>39</v>
      </c>
      <c r="E109" s="36">
        <v>3</v>
      </c>
      <c r="F109" s="26" t="s">
        <v>173</v>
      </c>
      <c r="G109" s="25"/>
      <c r="H109" s="25"/>
      <c r="I109" s="25"/>
      <c r="J109" s="25"/>
      <c r="K109" s="25"/>
      <c r="L109" s="28">
        <v>15</v>
      </c>
      <c r="M109" s="29">
        <v>30</v>
      </c>
      <c r="N109" s="30"/>
      <c r="O109" s="25"/>
      <c r="P109" s="25"/>
      <c r="Q109" s="25">
        <v>7</v>
      </c>
      <c r="R109" s="31">
        <v>4</v>
      </c>
      <c r="S109" s="25"/>
      <c r="T109" s="25"/>
      <c r="U109" s="25"/>
      <c r="V109" s="25"/>
      <c r="W109" s="25"/>
      <c r="X109" s="25"/>
      <c r="Y109" s="25"/>
      <c r="Z109" s="25"/>
      <c r="AA109" s="25">
        <f t="shared" si="3"/>
        <v>11</v>
      </c>
      <c r="AB109" s="58">
        <v>0.36699999999999999</v>
      </c>
      <c r="AC109" s="24"/>
    </row>
    <row r="110" spans="1:138" ht="15" hidden="1" thickBot="1">
      <c r="A110" s="14">
        <v>163</v>
      </c>
      <c r="B110" s="35" t="s">
        <v>52</v>
      </c>
      <c r="C110" s="32" t="s">
        <v>55</v>
      </c>
      <c r="D110" s="19"/>
      <c r="E110" s="36">
        <v>3</v>
      </c>
      <c r="F110" s="26" t="s">
        <v>51</v>
      </c>
      <c r="G110" s="25"/>
      <c r="H110" s="25"/>
      <c r="I110" s="25"/>
      <c r="J110" s="25"/>
      <c r="K110" s="27"/>
      <c r="L110" s="28">
        <v>3</v>
      </c>
      <c r="M110" s="29">
        <v>50</v>
      </c>
      <c r="N110" s="30"/>
      <c r="O110" s="30"/>
      <c r="P110" s="25"/>
      <c r="Q110" s="25"/>
      <c r="R110" s="31"/>
      <c r="S110" s="25"/>
      <c r="T110" s="25"/>
      <c r="U110" s="25"/>
      <c r="V110" s="25"/>
      <c r="W110" s="25"/>
      <c r="X110" s="25"/>
      <c r="Y110" s="25"/>
      <c r="Z110" s="25"/>
      <c r="AA110" s="25">
        <f t="shared" si="3"/>
        <v>0</v>
      </c>
      <c r="AB110" s="57">
        <v>0</v>
      </c>
      <c r="AC110" s="24"/>
    </row>
    <row r="111" spans="1:138" ht="15" hidden="1" thickBot="1">
      <c r="A111" s="14">
        <v>184</v>
      </c>
      <c r="B111" s="35" t="s">
        <v>42</v>
      </c>
      <c r="C111" s="32" t="s">
        <v>64</v>
      </c>
      <c r="D111" s="15"/>
      <c r="E111" s="36">
        <v>3</v>
      </c>
      <c r="F111" s="26" t="s">
        <v>51</v>
      </c>
      <c r="G111" s="25"/>
      <c r="H111" s="25"/>
      <c r="I111" s="25"/>
      <c r="J111" s="25"/>
      <c r="K111" s="27"/>
      <c r="L111" s="28">
        <v>15</v>
      </c>
      <c r="M111" s="29">
        <v>50</v>
      </c>
      <c r="N111" s="30"/>
      <c r="O111" s="30"/>
      <c r="P111" s="25"/>
      <c r="Q111" s="25"/>
      <c r="R111" s="31"/>
      <c r="S111" s="25"/>
      <c r="T111" s="25"/>
      <c r="U111" s="25"/>
      <c r="V111" s="25"/>
      <c r="W111" s="25"/>
      <c r="X111" s="25"/>
      <c r="Y111" s="25"/>
      <c r="Z111" s="25"/>
      <c r="AA111" s="25">
        <f t="shared" si="3"/>
        <v>0</v>
      </c>
      <c r="AB111" s="57">
        <v>0</v>
      </c>
      <c r="AC111" s="24"/>
    </row>
    <row r="112" spans="1:138" ht="15" thickBot="1">
      <c r="A112" s="14">
        <v>269</v>
      </c>
      <c r="B112" s="44" t="s">
        <v>42</v>
      </c>
      <c r="C112" s="32" t="s">
        <v>116</v>
      </c>
      <c r="D112" s="19" t="s">
        <v>39</v>
      </c>
      <c r="E112" s="36">
        <v>3</v>
      </c>
      <c r="F112" s="26" t="s">
        <v>31</v>
      </c>
      <c r="G112" s="25"/>
      <c r="H112" s="25" t="s">
        <v>33</v>
      </c>
      <c r="I112" s="25" t="s">
        <v>33</v>
      </c>
      <c r="J112" s="25" t="s">
        <v>33</v>
      </c>
      <c r="K112" s="25">
        <v>11</v>
      </c>
      <c r="L112" s="28">
        <v>12</v>
      </c>
      <c r="M112" s="29">
        <v>50</v>
      </c>
      <c r="N112" s="25"/>
      <c r="O112" s="25"/>
      <c r="P112" s="25"/>
      <c r="Q112" s="25"/>
      <c r="R112" s="31"/>
      <c r="S112" s="25"/>
      <c r="T112" s="25"/>
      <c r="U112" s="25"/>
      <c r="V112" s="25"/>
      <c r="W112" s="25"/>
      <c r="X112" s="25"/>
      <c r="Y112" s="25"/>
      <c r="Z112" s="25"/>
      <c r="AA112" s="25">
        <f t="shared" si="3"/>
        <v>0</v>
      </c>
      <c r="AB112" s="57">
        <v>0</v>
      </c>
      <c r="AC112" s="24"/>
    </row>
    <row r="113" spans="1:138" ht="15" thickBot="1">
      <c r="A113" s="14">
        <v>296</v>
      </c>
      <c r="B113" s="25" t="s">
        <v>52</v>
      </c>
      <c r="C113" s="32" t="s">
        <v>132</v>
      </c>
      <c r="D113" s="15" t="s">
        <v>39</v>
      </c>
      <c r="E113" s="36">
        <v>3</v>
      </c>
      <c r="F113" s="26" t="s">
        <v>37</v>
      </c>
      <c r="G113" s="25"/>
      <c r="H113" s="25">
        <v>92</v>
      </c>
      <c r="I113" s="25">
        <v>115</v>
      </c>
      <c r="J113" s="25">
        <v>76</v>
      </c>
      <c r="K113" s="27">
        <v>63</v>
      </c>
      <c r="L113" s="28">
        <v>91</v>
      </c>
      <c r="M113" s="29">
        <v>105</v>
      </c>
      <c r="N113" s="25"/>
      <c r="O113" s="25"/>
      <c r="P113" s="25">
        <v>6</v>
      </c>
      <c r="Q113" s="44">
        <v>39</v>
      </c>
      <c r="R113" s="31">
        <v>22</v>
      </c>
      <c r="S113" s="25"/>
      <c r="T113" s="25"/>
      <c r="U113" s="25"/>
      <c r="V113" s="25"/>
      <c r="W113" s="25"/>
      <c r="X113" s="25"/>
      <c r="Y113" s="25"/>
      <c r="Z113" s="25"/>
      <c r="AA113" s="25">
        <f t="shared" si="3"/>
        <v>67</v>
      </c>
      <c r="AB113" s="58">
        <v>0.63800000000000001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</row>
    <row r="114" spans="1:138" ht="15" thickBot="1">
      <c r="A114" s="14">
        <v>201</v>
      </c>
      <c r="B114" s="25" t="s">
        <v>46</v>
      </c>
      <c r="C114" s="32" t="s">
        <v>77</v>
      </c>
      <c r="D114" s="25" t="s">
        <v>44</v>
      </c>
      <c r="E114" s="26">
        <v>3</v>
      </c>
      <c r="F114" s="26" t="s">
        <v>4</v>
      </c>
      <c r="G114" s="25"/>
      <c r="H114" s="25" t="s">
        <v>33</v>
      </c>
      <c r="I114" s="25" t="s">
        <v>33</v>
      </c>
      <c r="J114" s="25" t="s">
        <v>33</v>
      </c>
      <c r="K114" s="27">
        <v>6</v>
      </c>
      <c r="L114" s="28">
        <v>23</v>
      </c>
      <c r="M114" s="29">
        <v>35</v>
      </c>
      <c r="N114" s="30"/>
      <c r="O114" s="30"/>
      <c r="P114" s="25"/>
      <c r="Q114" s="25">
        <v>10</v>
      </c>
      <c r="R114" s="31">
        <v>10</v>
      </c>
      <c r="S114" s="25"/>
      <c r="T114" s="25"/>
      <c r="U114" s="25"/>
      <c r="V114" s="25"/>
      <c r="W114" s="25"/>
      <c r="X114" s="25"/>
      <c r="Y114" s="25"/>
      <c r="Z114" s="25"/>
      <c r="AA114" s="25">
        <f t="shared" si="3"/>
        <v>20</v>
      </c>
      <c r="AB114" s="58">
        <v>0.57099999999999995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</row>
    <row r="115" spans="1:138" ht="15" thickBot="1">
      <c r="A115" s="14">
        <v>308</v>
      </c>
      <c r="B115" s="25" t="s">
        <v>36</v>
      </c>
      <c r="C115" s="32" t="s">
        <v>137</v>
      </c>
      <c r="D115" s="15" t="s">
        <v>44</v>
      </c>
      <c r="E115" s="36">
        <v>3</v>
      </c>
      <c r="F115" s="26" t="s">
        <v>41</v>
      </c>
      <c r="G115" s="25"/>
      <c r="H115" s="25" t="s">
        <v>33</v>
      </c>
      <c r="I115" s="25" t="s">
        <v>33</v>
      </c>
      <c r="J115" s="25" t="s">
        <v>33</v>
      </c>
      <c r="K115" s="27">
        <v>142</v>
      </c>
      <c r="L115" s="28">
        <v>199</v>
      </c>
      <c r="M115" s="29">
        <v>215</v>
      </c>
      <c r="N115" s="30"/>
      <c r="O115" s="25"/>
      <c r="P115" s="25">
        <v>34</v>
      </c>
      <c r="Q115" s="30">
        <v>67</v>
      </c>
      <c r="R115" s="31">
        <v>8</v>
      </c>
      <c r="S115" s="25"/>
      <c r="T115" s="25"/>
      <c r="U115" s="25"/>
      <c r="V115" s="25"/>
      <c r="W115" s="25"/>
      <c r="X115" s="25"/>
      <c r="Y115" s="25"/>
      <c r="Z115" s="25"/>
      <c r="AA115" s="25">
        <f t="shared" si="3"/>
        <v>109</v>
      </c>
      <c r="AB115" s="58">
        <v>0.50700000000000001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</row>
    <row r="116" spans="1:138" ht="15" thickBot="1">
      <c r="A116" s="14">
        <v>271</v>
      </c>
      <c r="B116" s="25" t="s">
        <v>42</v>
      </c>
      <c r="C116" s="32" t="s">
        <v>118</v>
      </c>
      <c r="D116" s="19" t="s">
        <v>39</v>
      </c>
      <c r="E116" s="26">
        <v>1</v>
      </c>
      <c r="F116" s="26" t="s">
        <v>31</v>
      </c>
      <c r="G116" s="25"/>
      <c r="H116" s="25">
        <v>103</v>
      </c>
      <c r="I116" s="25">
        <v>124</v>
      </c>
      <c r="J116" s="25">
        <v>154</v>
      </c>
      <c r="K116" s="27">
        <v>78</v>
      </c>
      <c r="L116" s="28">
        <v>85</v>
      </c>
      <c r="M116" s="29">
        <v>115</v>
      </c>
      <c r="N116" s="30"/>
      <c r="O116" s="30"/>
      <c r="P116" s="25">
        <v>27</v>
      </c>
      <c r="Q116" s="30">
        <v>14</v>
      </c>
      <c r="R116" s="31"/>
      <c r="S116" s="25"/>
      <c r="T116" s="25"/>
      <c r="U116" s="25"/>
      <c r="V116" s="25"/>
      <c r="W116" s="25"/>
      <c r="X116" s="25"/>
      <c r="Y116" s="25"/>
      <c r="Z116" s="25"/>
      <c r="AA116" s="25">
        <f t="shared" si="3"/>
        <v>41</v>
      </c>
      <c r="AB116" s="58">
        <v>0.35699999999999998</v>
      </c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</row>
    <row r="117" spans="1:138" ht="15" thickBot="1">
      <c r="A117" s="14">
        <v>416</v>
      </c>
      <c r="B117" s="25" t="s">
        <v>46</v>
      </c>
      <c r="C117" s="32" t="s">
        <v>151</v>
      </c>
      <c r="D117" s="44" t="s">
        <v>39</v>
      </c>
      <c r="E117" s="26">
        <v>3</v>
      </c>
      <c r="F117" s="26" t="s">
        <v>59</v>
      </c>
      <c r="G117" s="25"/>
      <c r="H117" s="30" t="s">
        <v>33</v>
      </c>
      <c r="I117" s="30" t="s">
        <v>33</v>
      </c>
      <c r="J117" s="30" t="s">
        <v>33</v>
      </c>
      <c r="K117" s="30">
        <v>0</v>
      </c>
      <c r="L117" s="28">
        <v>1</v>
      </c>
      <c r="M117" s="29">
        <v>30</v>
      </c>
      <c r="N117" s="30"/>
      <c r="O117" s="25"/>
      <c r="P117" s="25"/>
      <c r="Q117" s="30"/>
      <c r="R117" s="48"/>
      <c r="S117" s="30"/>
      <c r="T117" s="30"/>
      <c r="U117" s="30"/>
      <c r="V117" s="30"/>
      <c r="W117" s="30"/>
      <c r="X117" s="30"/>
      <c r="Y117" s="30"/>
      <c r="Z117" s="30"/>
      <c r="AA117" s="25">
        <f t="shared" si="3"/>
        <v>0</v>
      </c>
      <c r="AB117" s="57">
        <v>0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</row>
    <row r="118" spans="1:138" ht="15" thickBot="1">
      <c r="A118" s="14">
        <v>275</v>
      </c>
      <c r="B118" s="25" t="s">
        <v>60</v>
      </c>
      <c r="C118" s="32" t="s">
        <v>119</v>
      </c>
      <c r="D118" s="44" t="s">
        <v>39</v>
      </c>
      <c r="E118" s="26">
        <v>1</v>
      </c>
      <c r="F118" s="26" t="s">
        <v>34</v>
      </c>
      <c r="G118" s="25"/>
      <c r="H118" s="25">
        <v>161</v>
      </c>
      <c r="I118" s="25">
        <v>185</v>
      </c>
      <c r="J118" s="25">
        <v>274</v>
      </c>
      <c r="K118" s="27">
        <v>277</v>
      </c>
      <c r="L118" s="28">
        <v>223</v>
      </c>
      <c r="M118" s="29">
        <v>225</v>
      </c>
      <c r="N118" s="30"/>
      <c r="O118" s="30"/>
      <c r="P118" s="25">
        <v>1</v>
      </c>
      <c r="Q118" s="25">
        <v>20</v>
      </c>
      <c r="R118" s="31">
        <v>6</v>
      </c>
      <c r="S118" s="25"/>
      <c r="T118" s="25"/>
      <c r="U118" s="25"/>
      <c r="V118" s="25"/>
      <c r="W118" s="25"/>
      <c r="X118" s="25"/>
      <c r="Y118" s="25"/>
      <c r="Z118" s="25"/>
      <c r="AA118" s="25">
        <f t="shared" si="3"/>
        <v>27</v>
      </c>
      <c r="AB118" s="57">
        <v>0.12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</row>
    <row r="119" spans="1:138" ht="15" thickBot="1">
      <c r="A119" s="14">
        <v>456</v>
      </c>
      <c r="B119" s="25" t="s">
        <v>52</v>
      </c>
      <c r="C119" s="32" t="s">
        <v>165</v>
      </c>
      <c r="D119" s="15" t="s">
        <v>39</v>
      </c>
      <c r="E119" s="36">
        <v>3</v>
      </c>
      <c r="F119" s="26" t="s">
        <v>159</v>
      </c>
      <c r="G119" s="25"/>
      <c r="H119" s="25" t="s">
        <v>33</v>
      </c>
      <c r="I119" s="25" t="s">
        <v>33</v>
      </c>
      <c r="J119" s="25" t="s">
        <v>33</v>
      </c>
      <c r="K119" s="27">
        <v>288</v>
      </c>
      <c r="L119" s="50">
        <v>375</v>
      </c>
      <c r="M119" s="29">
        <v>300</v>
      </c>
      <c r="N119" s="30"/>
      <c r="O119" s="30">
        <v>209</v>
      </c>
      <c r="P119" s="25"/>
      <c r="Q119" s="25">
        <v>2</v>
      </c>
      <c r="R119" s="31">
        <v>1</v>
      </c>
      <c r="S119" s="25"/>
      <c r="T119" s="25"/>
      <c r="U119" s="25"/>
      <c r="V119" s="25"/>
      <c r="W119" s="25"/>
      <c r="X119" s="25"/>
      <c r="Y119" s="25"/>
      <c r="Z119" s="25"/>
      <c r="AA119" s="25">
        <f t="shared" si="3"/>
        <v>212</v>
      </c>
      <c r="AB119" s="58">
        <v>0.70699999999999996</v>
      </c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</row>
    <row r="120" spans="1:138" ht="15" thickBot="1">
      <c r="A120" s="14">
        <v>298</v>
      </c>
      <c r="B120" s="25" t="s">
        <v>52</v>
      </c>
      <c r="C120" s="32" t="s">
        <v>134</v>
      </c>
      <c r="D120" s="15" t="s">
        <v>44</v>
      </c>
      <c r="E120" s="36">
        <v>3</v>
      </c>
      <c r="F120" s="26" t="s">
        <v>37</v>
      </c>
      <c r="G120" s="25"/>
      <c r="H120" s="25" t="s">
        <v>33</v>
      </c>
      <c r="I120" s="25" t="s">
        <v>33</v>
      </c>
      <c r="J120" s="25" t="s">
        <v>33</v>
      </c>
      <c r="K120" s="25">
        <v>32</v>
      </c>
      <c r="L120" s="28">
        <v>58</v>
      </c>
      <c r="M120" s="29">
        <v>75</v>
      </c>
      <c r="N120" s="30"/>
      <c r="O120" s="30"/>
      <c r="P120" s="25"/>
      <c r="Q120" s="25">
        <v>11</v>
      </c>
      <c r="R120" s="48">
        <v>9</v>
      </c>
      <c r="S120" s="30"/>
      <c r="T120" s="30"/>
      <c r="U120" s="30"/>
      <c r="V120" s="30"/>
      <c r="W120" s="30"/>
      <c r="X120" s="30"/>
      <c r="Y120" s="30"/>
      <c r="Z120" s="30"/>
      <c r="AA120" s="25">
        <f t="shared" si="3"/>
        <v>20</v>
      </c>
      <c r="AB120" s="57">
        <v>0.26700000000000002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</row>
    <row r="121" spans="1:138" ht="15" thickBot="1">
      <c r="A121" s="14">
        <v>277</v>
      </c>
      <c r="B121" s="25" t="s">
        <v>60</v>
      </c>
      <c r="C121" s="32" t="s">
        <v>120</v>
      </c>
      <c r="D121" s="15" t="s">
        <v>39</v>
      </c>
      <c r="E121" s="36">
        <v>1</v>
      </c>
      <c r="F121" s="26" t="s">
        <v>34</v>
      </c>
      <c r="G121" s="25"/>
      <c r="H121" s="25" t="s">
        <v>33</v>
      </c>
      <c r="I121" s="25">
        <v>69</v>
      </c>
      <c r="J121" s="25">
        <v>57</v>
      </c>
      <c r="K121" s="27">
        <v>9</v>
      </c>
      <c r="L121" s="28">
        <v>45</v>
      </c>
      <c r="M121" s="29">
        <v>55</v>
      </c>
      <c r="N121" s="30"/>
      <c r="O121" s="30"/>
      <c r="P121" s="25">
        <v>4</v>
      </c>
      <c r="Q121" s="25">
        <v>25</v>
      </c>
      <c r="R121" s="48">
        <v>13</v>
      </c>
      <c r="S121" s="25"/>
      <c r="T121" s="25"/>
      <c r="U121" s="25"/>
      <c r="V121" s="25"/>
      <c r="W121" s="25"/>
      <c r="X121" s="25"/>
      <c r="Y121" s="25"/>
      <c r="Z121" s="25"/>
      <c r="AA121" s="25">
        <f t="shared" si="3"/>
        <v>42</v>
      </c>
      <c r="AB121" s="58">
        <v>0.76400000000000001</v>
      </c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</row>
    <row r="122" spans="1:138" ht="15" thickBot="1">
      <c r="A122" s="14">
        <v>278</v>
      </c>
      <c r="B122" s="25" t="s">
        <v>52</v>
      </c>
      <c r="C122" s="32" t="s">
        <v>121</v>
      </c>
      <c r="D122" s="25" t="s">
        <v>44</v>
      </c>
      <c r="E122" s="26">
        <v>3</v>
      </c>
      <c r="F122" s="26" t="s">
        <v>37</v>
      </c>
      <c r="G122" s="25"/>
      <c r="H122" s="25" t="s">
        <v>33</v>
      </c>
      <c r="I122" s="25" t="s">
        <v>33</v>
      </c>
      <c r="J122" s="25" t="s">
        <v>33</v>
      </c>
      <c r="K122" s="25" t="s">
        <v>33</v>
      </c>
      <c r="L122" s="28">
        <v>26</v>
      </c>
      <c r="M122" s="29">
        <v>50</v>
      </c>
      <c r="N122" s="25"/>
      <c r="O122" s="25">
        <v>25</v>
      </c>
      <c r="P122" s="25">
        <v>18</v>
      </c>
      <c r="Q122" s="25">
        <v>1</v>
      </c>
      <c r="R122" s="31"/>
      <c r="S122" s="25"/>
      <c r="T122" s="25"/>
      <c r="U122" s="25"/>
      <c r="V122" s="25"/>
      <c r="W122" s="25"/>
      <c r="X122" s="25"/>
      <c r="Y122" s="25"/>
      <c r="Z122" s="25"/>
      <c r="AA122" s="25">
        <f t="shared" si="3"/>
        <v>44</v>
      </c>
      <c r="AB122" s="58">
        <v>0.88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</row>
    <row r="123" spans="1:138" ht="15" thickBot="1">
      <c r="A123" s="14">
        <v>0</v>
      </c>
      <c r="B123" s="44"/>
      <c r="C123" s="32" t="s">
        <v>32</v>
      </c>
      <c r="D123" s="44"/>
      <c r="E123" s="44"/>
      <c r="F123" s="44"/>
      <c r="G123" s="44"/>
      <c r="H123" s="44" t="s">
        <v>33</v>
      </c>
      <c r="I123" s="44" t="s">
        <v>33</v>
      </c>
      <c r="J123" s="44" t="s">
        <v>33</v>
      </c>
      <c r="K123" s="44" t="s">
        <v>33</v>
      </c>
      <c r="L123" s="28">
        <v>99</v>
      </c>
      <c r="M123" s="29">
        <v>100</v>
      </c>
      <c r="N123" s="44"/>
      <c r="O123" s="44"/>
      <c r="P123" s="44"/>
      <c r="Q123" s="44"/>
      <c r="R123" s="48"/>
      <c r="S123" s="44"/>
      <c r="T123" s="44"/>
      <c r="U123" s="44"/>
      <c r="V123" s="44"/>
      <c r="W123" s="44"/>
      <c r="X123" s="44"/>
      <c r="Y123" s="44"/>
      <c r="Z123" s="44"/>
      <c r="AA123" s="44"/>
      <c r="AB123" s="57">
        <v>0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</row>
    <row r="124" spans="1:138" ht="15" thickBot="1">
      <c r="A124" s="14">
        <v>604</v>
      </c>
      <c r="B124" s="44" t="s">
        <v>42</v>
      </c>
      <c r="C124" s="32" t="s">
        <v>189</v>
      </c>
      <c r="D124" s="44" t="s">
        <v>39</v>
      </c>
      <c r="E124" s="26">
        <v>3</v>
      </c>
      <c r="F124" s="26" t="s">
        <v>173</v>
      </c>
      <c r="G124" s="25"/>
      <c r="H124" s="25" t="s">
        <v>33</v>
      </c>
      <c r="I124" s="25" t="s">
        <v>33</v>
      </c>
      <c r="J124" s="25" t="s">
        <v>33</v>
      </c>
      <c r="K124" s="27" t="s">
        <v>33</v>
      </c>
      <c r="L124" s="28">
        <v>5</v>
      </c>
      <c r="M124" s="29">
        <v>75</v>
      </c>
      <c r="N124" s="30"/>
      <c r="O124" s="30"/>
      <c r="P124" s="30"/>
      <c r="Q124" s="30"/>
      <c r="R124" s="48"/>
      <c r="S124" s="25"/>
      <c r="T124" s="25"/>
      <c r="U124" s="25"/>
      <c r="V124" s="25"/>
      <c r="W124" s="25"/>
      <c r="X124" s="25"/>
      <c r="Y124" s="25"/>
      <c r="Z124" s="25"/>
      <c r="AA124" s="25">
        <f t="shared" ref="AA124:AA136" si="4">SUM(N124:Z124)</f>
        <v>0</v>
      </c>
      <c r="AB124" s="57">
        <v>0</v>
      </c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</row>
    <row r="125" spans="1:138" ht="15" thickBot="1">
      <c r="A125" s="14">
        <v>280</v>
      </c>
      <c r="B125" s="25" t="s">
        <v>69</v>
      </c>
      <c r="C125" s="32" t="s">
        <v>122</v>
      </c>
      <c r="D125" s="44" t="s">
        <v>39</v>
      </c>
      <c r="E125" s="26">
        <v>3</v>
      </c>
      <c r="F125" s="26" t="s">
        <v>34</v>
      </c>
      <c r="G125" s="25"/>
      <c r="H125" s="25">
        <v>118</v>
      </c>
      <c r="I125" s="25">
        <v>142</v>
      </c>
      <c r="J125" s="25">
        <v>165</v>
      </c>
      <c r="K125" s="27">
        <v>149</v>
      </c>
      <c r="L125" s="28">
        <v>101</v>
      </c>
      <c r="M125" s="29">
        <v>126</v>
      </c>
      <c r="N125" s="30"/>
      <c r="O125" s="30"/>
      <c r="P125" s="30">
        <v>1</v>
      </c>
      <c r="Q125" s="25">
        <v>32</v>
      </c>
      <c r="R125" s="31">
        <v>69</v>
      </c>
      <c r="S125" s="25"/>
      <c r="T125" s="25"/>
      <c r="U125" s="25"/>
      <c r="V125" s="25"/>
      <c r="W125" s="25"/>
      <c r="X125" s="25"/>
      <c r="Y125" s="25"/>
      <c r="Z125" s="25"/>
      <c r="AA125" s="25">
        <f t="shared" si="4"/>
        <v>102</v>
      </c>
      <c r="AB125" s="58">
        <v>0.81</v>
      </c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</row>
    <row r="126" spans="1:138" ht="15" thickBot="1">
      <c r="A126" s="14">
        <v>281</v>
      </c>
      <c r="B126" s="44" t="s">
        <v>69</v>
      </c>
      <c r="C126" s="32" t="s">
        <v>123</v>
      </c>
      <c r="D126" s="15" t="s">
        <v>44</v>
      </c>
      <c r="E126" s="36">
        <v>3</v>
      </c>
      <c r="F126" s="26" t="s">
        <v>34</v>
      </c>
      <c r="G126" s="25"/>
      <c r="H126" s="25" t="s">
        <v>33</v>
      </c>
      <c r="I126" s="25">
        <v>124</v>
      </c>
      <c r="J126" s="25">
        <v>48</v>
      </c>
      <c r="K126" s="25">
        <v>122</v>
      </c>
      <c r="L126" s="28">
        <v>213</v>
      </c>
      <c r="M126" s="29">
        <v>215</v>
      </c>
      <c r="N126" s="25"/>
      <c r="O126" s="25"/>
      <c r="P126" s="25">
        <v>12</v>
      </c>
      <c r="Q126" s="25">
        <v>51</v>
      </c>
      <c r="R126" s="31">
        <v>31</v>
      </c>
      <c r="S126" s="25"/>
      <c r="T126" s="25"/>
      <c r="U126" s="25"/>
      <c r="V126" s="25"/>
      <c r="W126" s="25"/>
      <c r="X126" s="25"/>
      <c r="Y126" s="25"/>
      <c r="Z126" s="25"/>
      <c r="AA126" s="25">
        <f t="shared" si="4"/>
        <v>94</v>
      </c>
      <c r="AB126" s="58">
        <v>0.437</v>
      </c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</row>
    <row r="127" spans="1:138" ht="15" thickBot="1">
      <c r="A127" s="14">
        <v>457</v>
      </c>
      <c r="B127" s="25" t="s">
        <v>52</v>
      </c>
      <c r="C127" s="32" t="s">
        <v>166</v>
      </c>
      <c r="D127" s="15" t="s">
        <v>44</v>
      </c>
      <c r="E127" s="36">
        <v>3</v>
      </c>
      <c r="F127" s="26" t="s">
        <v>159</v>
      </c>
      <c r="G127" s="25"/>
      <c r="H127" s="25" t="s">
        <v>33</v>
      </c>
      <c r="I127" s="25" t="s">
        <v>33</v>
      </c>
      <c r="J127" s="25" t="s">
        <v>33</v>
      </c>
      <c r="K127" s="25" t="s">
        <v>33</v>
      </c>
      <c r="L127" s="28">
        <v>2</v>
      </c>
      <c r="M127" s="29">
        <v>50</v>
      </c>
      <c r="N127" s="25"/>
      <c r="O127" s="25"/>
      <c r="P127" s="25">
        <v>1</v>
      </c>
      <c r="Q127" s="25"/>
      <c r="R127" s="31">
        <v>1</v>
      </c>
      <c r="S127" s="25"/>
      <c r="T127" s="25"/>
      <c r="U127" s="25"/>
      <c r="V127" s="25"/>
      <c r="W127" s="25"/>
      <c r="X127" s="25"/>
      <c r="Y127" s="25"/>
      <c r="Z127" s="25"/>
      <c r="AA127" s="25">
        <f t="shared" si="4"/>
        <v>2</v>
      </c>
      <c r="AB127" s="57">
        <v>0.04</v>
      </c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</row>
    <row r="128" spans="1:138" ht="15" thickBot="1">
      <c r="A128" s="14">
        <v>283</v>
      </c>
      <c r="B128" s="25" t="s">
        <v>42</v>
      </c>
      <c r="C128" s="32" t="s">
        <v>125</v>
      </c>
      <c r="D128" s="44" t="s">
        <v>39</v>
      </c>
      <c r="E128" s="26">
        <v>3</v>
      </c>
      <c r="F128" s="26" t="s">
        <v>31</v>
      </c>
      <c r="G128" s="25"/>
      <c r="H128" s="25">
        <v>114</v>
      </c>
      <c r="I128" s="25">
        <v>137</v>
      </c>
      <c r="J128" s="25">
        <v>83</v>
      </c>
      <c r="K128" s="27">
        <v>90</v>
      </c>
      <c r="L128" s="28">
        <v>84</v>
      </c>
      <c r="M128" s="29">
        <v>105</v>
      </c>
      <c r="N128" s="25"/>
      <c r="O128" s="25">
        <v>1</v>
      </c>
      <c r="P128" s="25">
        <v>11</v>
      </c>
      <c r="Q128" s="25">
        <v>21</v>
      </c>
      <c r="R128" s="31">
        <v>18</v>
      </c>
      <c r="S128" s="25"/>
      <c r="T128" s="25"/>
      <c r="U128" s="25"/>
      <c r="V128" s="25"/>
      <c r="W128" s="25"/>
      <c r="X128" s="25"/>
      <c r="Y128" s="25"/>
      <c r="Z128" s="25"/>
      <c r="AA128" s="25">
        <f t="shared" si="4"/>
        <v>51</v>
      </c>
      <c r="AB128" s="58">
        <v>0.48599999999999999</v>
      </c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</row>
    <row r="129" spans="1:138" ht="15" thickBot="1">
      <c r="A129" s="14">
        <v>189</v>
      </c>
      <c r="B129" s="25" t="s">
        <v>46</v>
      </c>
      <c r="C129" s="32" t="s">
        <v>71</v>
      </c>
      <c r="D129" s="44" t="s">
        <v>39</v>
      </c>
      <c r="E129" s="26">
        <v>2</v>
      </c>
      <c r="F129" s="26" t="s">
        <v>4</v>
      </c>
      <c r="G129" s="25"/>
      <c r="H129" s="25">
        <v>196</v>
      </c>
      <c r="I129" s="25">
        <v>185</v>
      </c>
      <c r="J129" s="25">
        <v>146</v>
      </c>
      <c r="K129" s="27">
        <v>142</v>
      </c>
      <c r="L129" s="28">
        <v>79</v>
      </c>
      <c r="M129" s="29">
        <v>115</v>
      </c>
      <c r="N129" s="30"/>
      <c r="O129" s="30">
        <v>3</v>
      </c>
      <c r="P129" s="25">
        <v>11</v>
      </c>
      <c r="Q129" s="25">
        <v>89</v>
      </c>
      <c r="R129" s="31">
        <v>14</v>
      </c>
      <c r="S129" s="25"/>
      <c r="T129" s="25"/>
      <c r="U129" s="25"/>
      <c r="V129" s="25"/>
      <c r="W129" s="25"/>
      <c r="X129" s="25"/>
      <c r="Y129" s="25"/>
      <c r="Z129" s="25"/>
      <c r="AA129" s="25">
        <f t="shared" si="4"/>
        <v>117</v>
      </c>
      <c r="AB129" s="59">
        <v>1.0169999999999999</v>
      </c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</row>
    <row r="130" spans="1:138" ht="15" thickBot="1">
      <c r="A130" s="14">
        <v>205</v>
      </c>
      <c r="B130" s="44" t="s">
        <v>46</v>
      </c>
      <c r="C130" s="32" t="s">
        <v>78</v>
      </c>
      <c r="D130" s="44" t="s">
        <v>44</v>
      </c>
      <c r="E130" s="26">
        <v>3</v>
      </c>
      <c r="F130" s="44" t="s">
        <v>40</v>
      </c>
      <c r="G130" s="25"/>
      <c r="H130" s="25">
        <v>5</v>
      </c>
      <c r="I130" s="25">
        <v>44</v>
      </c>
      <c r="J130" s="25">
        <v>10</v>
      </c>
      <c r="K130" s="25">
        <v>86</v>
      </c>
      <c r="L130" s="28">
        <v>169</v>
      </c>
      <c r="M130" s="29">
        <v>150</v>
      </c>
      <c r="N130" s="25"/>
      <c r="O130" s="25"/>
      <c r="P130" s="25">
        <v>1</v>
      </c>
      <c r="Q130" s="25">
        <v>4</v>
      </c>
      <c r="R130" s="31">
        <v>8</v>
      </c>
      <c r="S130" s="25"/>
      <c r="T130" s="25"/>
      <c r="U130" s="25"/>
      <c r="V130" s="25"/>
      <c r="W130" s="25"/>
      <c r="X130" s="25"/>
      <c r="Y130" s="25"/>
      <c r="Z130" s="25"/>
      <c r="AA130" s="25">
        <f t="shared" si="4"/>
        <v>13</v>
      </c>
      <c r="AB130" s="57">
        <v>8.6999999999999994E-2</v>
      </c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</row>
    <row r="131" spans="1:138" ht="15" thickBot="1">
      <c r="A131" s="14">
        <v>285</v>
      </c>
      <c r="B131" s="25" t="s">
        <v>42</v>
      </c>
      <c r="C131" s="32" t="s">
        <v>126</v>
      </c>
      <c r="D131" s="15" t="s">
        <v>39</v>
      </c>
      <c r="E131" s="26">
        <v>1</v>
      </c>
      <c r="F131" s="44" t="s">
        <v>31</v>
      </c>
      <c r="G131" s="25"/>
      <c r="H131" s="25">
        <v>153</v>
      </c>
      <c r="I131" s="25">
        <v>168</v>
      </c>
      <c r="J131" s="25">
        <v>288</v>
      </c>
      <c r="K131" s="27">
        <v>326</v>
      </c>
      <c r="L131" s="28">
        <v>251</v>
      </c>
      <c r="M131" s="29">
        <v>300</v>
      </c>
      <c r="N131" s="30"/>
      <c r="O131" s="25"/>
      <c r="P131" s="25">
        <v>24</v>
      </c>
      <c r="Q131" s="25">
        <v>51</v>
      </c>
      <c r="R131" s="31">
        <v>7</v>
      </c>
      <c r="S131" s="25"/>
      <c r="T131" s="25"/>
      <c r="U131" s="25"/>
      <c r="V131" s="25"/>
      <c r="W131" s="25"/>
      <c r="X131" s="25"/>
      <c r="Y131" s="25"/>
      <c r="Z131" s="25"/>
      <c r="AA131" s="25">
        <f t="shared" si="4"/>
        <v>82</v>
      </c>
      <c r="AB131" s="57">
        <v>0.27300000000000002</v>
      </c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</row>
    <row r="132" spans="1:138" ht="15" thickBot="1">
      <c r="A132" s="14" t="s">
        <v>199</v>
      </c>
      <c r="B132" s="25" t="s">
        <v>36</v>
      </c>
      <c r="C132" s="32" t="s">
        <v>200</v>
      </c>
      <c r="D132" s="15" t="s">
        <v>39</v>
      </c>
      <c r="E132" s="36">
        <v>3</v>
      </c>
      <c r="F132" s="26" t="s">
        <v>173</v>
      </c>
      <c r="G132" s="25"/>
      <c r="H132" s="25" t="s">
        <v>33</v>
      </c>
      <c r="I132" s="25" t="s">
        <v>33</v>
      </c>
      <c r="J132" s="25" t="s">
        <v>33</v>
      </c>
      <c r="K132" s="27" t="s">
        <v>33</v>
      </c>
      <c r="L132" s="28">
        <v>4</v>
      </c>
      <c r="M132" s="29">
        <v>25</v>
      </c>
      <c r="N132" s="30"/>
      <c r="O132" s="25"/>
      <c r="P132" s="25"/>
      <c r="Q132" s="25"/>
      <c r="R132" s="44"/>
      <c r="S132" s="25"/>
      <c r="T132" s="25"/>
      <c r="U132" s="25"/>
      <c r="V132" s="25"/>
      <c r="W132" s="25"/>
      <c r="X132" s="25"/>
      <c r="Y132" s="25"/>
      <c r="Z132" s="25"/>
      <c r="AA132" s="25">
        <f t="shared" si="4"/>
        <v>0</v>
      </c>
      <c r="AB132" s="57">
        <v>0</v>
      </c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</row>
    <row r="133" spans="1:138" ht="15" thickBot="1">
      <c r="A133" s="14">
        <v>510</v>
      </c>
      <c r="B133" s="25" t="s">
        <v>46</v>
      </c>
      <c r="C133" s="32" t="s">
        <v>183</v>
      </c>
      <c r="D133" s="15" t="s">
        <v>39</v>
      </c>
      <c r="E133" s="26">
        <v>1</v>
      </c>
      <c r="F133" s="26" t="s">
        <v>62</v>
      </c>
      <c r="G133" s="30"/>
      <c r="H133" s="25">
        <v>3</v>
      </c>
      <c r="I133" s="25">
        <v>81</v>
      </c>
      <c r="J133" s="25">
        <v>6</v>
      </c>
      <c r="K133" s="25">
        <v>5</v>
      </c>
      <c r="L133" s="28">
        <v>0</v>
      </c>
      <c r="M133" s="29">
        <v>25</v>
      </c>
      <c r="N133" s="30"/>
      <c r="O133" s="30"/>
      <c r="P133" s="25"/>
      <c r="Q133" s="30">
        <v>1</v>
      </c>
      <c r="R133" s="48"/>
      <c r="S133" s="25"/>
      <c r="T133" s="25"/>
      <c r="U133" s="30"/>
      <c r="V133" s="25"/>
      <c r="W133" s="25"/>
      <c r="X133" s="25"/>
      <c r="Y133" s="25"/>
      <c r="Z133" s="30"/>
      <c r="AA133" s="25">
        <f t="shared" si="4"/>
        <v>1</v>
      </c>
      <c r="AB133" s="57">
        <v>0.04</v>
      </c>
      <c r="AC133" s="24"/>
    </row>
    <row r="134" spans="1:138" ht="15" thickBot="1">
      <c r="A134" s="14">
        <v>397</v>
      </c>
      <c r="B134" s="25" t="s">
        <v>46</v>
      </c>
      <c r="C134" s="32" t="s">
        <v>146</v>
      </c>
      <c r="D134" s="19" t="s">
        <v>39</v>
      </c>
      <c r="E134" s="26">
        <v>1</v>
      </c>
      <c r="F134" s="26" t="s">
        <v>62</v>
      </c>
      <c r="G134" s="25"/>
      <c r="H134" s="25" t="s">
        <v>33</v>
      </c>
      <c r="I134" s="25" t="s">
        <v>33</v>
      </c>
      <c r="J134" s="25" t="s">
        <v>33</v>
      </c>
      <c r="K134" s="30">
        <v>5</v>
      </c>
      <c r="L134" s="28">
        <v>0</v>
      </c>
      <c r="M134" s="29">
        <v>50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>
        <f t="shared" si="4"/>
        <v>0</v>
      </c>
      <c r="AB134" s="57">
        <v>0</v>
      </c>
      <c r="AC134" s="24"/>
    </row>
    <row r="135" spans="1:138" ht="17.25" customHeight="1" thickBot="1">
      <c r="A135" s="14" t="s">
        <v>195</v>
      </c>
      <c r="B135" s="25" t="s">
        <v>46</v>
      </c>
      <c r="C135" s="32" t="s">
        <v>196</v>
      </c>
      <c r="D135" s="15" t="s">
        <v>39</v>
      </c>
      <c r="E135" s="36">
        <v>2</v>
      </c>
      <c r="F135" s="49">
        <v>43263</v>
      </c>
      <c r="G135" s="25"/>
      <c r="H135" s="25" t="s">
        <v>33</v>
      </c>
      <c r="I135" s="25">
        <v>45</v>
      </c>
      <c r="J135" s="25">
        <v>64</v>
      </c>
      <c r="K135" s="27">
        <v>102</v>
      </c>
      <c r="L135" s="28">
        <v>51</v>
      </c>
      <c r="M135" s="29">
        <v>100</v>
      </c>
      <c r="N135" s="25"/>
      <c r="O135" s="25"/>
      <c r="P135" s="25"/>
      <c r="Q135" s="25">
        <v>1</v>
      </c>
      <c r="R135" s="31">
        <v>7</v>
      </c>
      <c r="S135" s="25"/>
      <c r="T135" s="25"/>
      <c r="U135" s="25"/>
      <c r="V135" s="25"/>
      <c r="W135" s="25"/>
      <c r="X135" s="25"/>
      <c r="Y135" s="25"/>
      <c r="Z135" s="25"/>
      <c r="AA135" s="25">
        <f t="shared" si="4"/>
        <v>8</v>
      </c>
      <c r="AB135" s="57">
        <v>0.08</v>
      </c>
      <c r="AC135" s="24"/>
    </row>
    <row r="136" spans="1:138" ht="15" thickBot="1">
      <c r="A136" s="14">
        <v>289</v>
      </c>
      <c r="B136" s="25" t="s">
        <v>60</v>
      </c>
      <c r="C136" s="32" t="s">
        <v>128</v>
      </c>
      <c r="D136" s="44" t="s">
        <v>39</v>
      </c>
      <c r="E136" s="26">
        <v>3</v>
      </c>
      <c r="F136" s="26" t="s">
        <v>35</v>
      </c>
      <c r="G136" s="25"/>
      <c r="H136" s="25" t="s">
        <v>33</v>
      </c>
      <c r="I136" s="25" t="s">
        <v>33</v>
      </c>
      <c r="J136" s="25" t="s">
        <v>33</v>
      </c>
      <c r="K136" s="27" t="s">
        <v>33</v>
      </c>
      <c r="L136" s="28">
        <v>9</v>
      </c>
      <c r="M136" s="29">
        <v>381</v>
      </c>
      <c r="N136" s="25"/>
      <c r="O136" s="25"/>
      <c r="P136" s="25"/>
      <c r="Q136" s="25"/>
      <c r="R136" s="31"/>
      <c r="S136" s="25"/>
      <c r="T136" s="25"/>
      <c r="U136" s="25"/>
      <c r="V136" s="25"/>
      <c r="W136" s="25"/>
      <c r="X136" s="25"/>
      <c r="Y136" s="25"/>
      <c r="Z136" s="25"/>
      <c r="AA136" s="25">
        <f t="shared" si="4"/>
        <v>0</v>
      </c>
      <c r="AB136" s="57">
        <v>0</v>
      </c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</row>
    <row r="137" spans="1:138" ht="15" thickBot="1">
      <c r="A137" s="54"/>
      <c r="B137" s="54"/>
      <c r="C137" s="55"/>
      <c r="D137" s="54"/>
      <c r="E137" s="54"/>
      <c r="F137" s="54"/>
      <c r="G137" s="54"/>
      <c r="H137" s="54">
        <f t="shared" ref="H137:AA137" si="5">SUM(H2:H136)</f>
        <v>6176</v>
      </c>
      <c r="I137" s="54">
        <f t="shared" si="5"/>
        <v>9101</v>
      </c>
      <c r="J137" s="54">
        <f t="shared" si="5"/>
        <v>9113</v>
      </c>
      <c r="K137" s="46">
        <f t="shared" si="5"/>
        <v>11012</v>
      </c>
      <c r="L137" s="46">
        <f t="shared" si="5"/>
        <v>11448</v>
      </c>
      <c r="M137" s="56">
        <f t="shared" si="5"/>
        <v>15751</v>
      </c>
      <c r="N137" s="54">
        <f t="shared" si="5"/>
        <v>0</v>
      </c>
      <c r="O137" s="54">
        <f t="shared" si="5"/>
        <v>456</v>
      </c>
      <c r="P137" s="54">
        <f t="shared" si="5"/>
        <v>902</v>
      </c>
      <c r="Q137" s="54">
        <f t="shared" si="5"/>
        <v>1818</v>
      </c>
      <c r="R137" s="54">
        <f t="shared" si="5"/>
        <v>984</v>
      </c>
      <c r="S137" s="54">
        <f t="shared" si="5"/>
        <v>0</v>
      </c>
      <c r="T137" s="54">
        <f t="shared" si="5"/>
        <v>0</v>
      </c>
      <c r="U137" s="54">
        <f t="shared" si="5"/>
        <v>0</v>
      </c>
      <c r="V137" s="54">
        <f t="shared" si="5"/>
        <v>0</v>
      </c>
      <c r="W137" s="54">
        <f t="shared" si="5"/>
        <v>0</v>
      </c>
      <c r="X137" s="54">
        <f t="shared" si="5"/>
        <v>0</v>
      </c>
      <c r="Y137" s="54">
        <f t="shared" si="5"/>
        <v>0</v>
      </c>
      <c r="Z137" s="54">
        <f t="shared" si="5"/>
        <v>0</v>
      </c>
      <c r="AA137" s="46">
        <f t="shared" si="5"/>
        <v>4160</v>
      </c>
      <c r="AB137" s="57">
        <v>0.26400000000000001</v>
      </c>
      <c r="AC137" s="24"/>
    </row>
    <row r="138" spans="1:138" ht="14.5">
      <c r="A138" s="54"/>
      <c r="B138" s="54"/>
      <c r="C138" s="55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</row>
    <row r="139" spans="1:138" ht="14.5">
      <c r="A139" s="54"/>
      <c r="B139" s="54"/>
      <c r="C139" s="55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46"/>
      <c r="U139" s="54"/>
      <c r="V139" s="54"/>
      <c r="W139" s="54"/>
      <c r="X139" s="54"/>
      <c r="Y139" s="54"/>
      <c r="Z139" s="54"/>
      <c r="AA139" s="54"/>
      <c r="AB139" s="4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</row>
    <row r="140" spans="1:138" ht="14.5">
      <c r="A140" s="54"/>
      <c r="B140" s="54"/>
      <c r="C140" s="55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46"/>
      <c r="AB140" s="5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</row>
    <row r="141" spans="1:138" ht="14.5">
      <c r="A141" s="54"/>
      <c r="B141" s="54"/>
      <c r="C141" s="55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</row>
    <row r="142" spans="1:138" ht="14.5">
      <c r="A142" s="54"/>
      <c r="B142" s="54"/>
      <c r="C142" s="55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46"/>
      <c r="AB142" s="5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</row>
    <row r="143" spans="1:138" ht="14.5">
      <c r="A143" s="54"/>
      <c r="B143" s="54"/>
      <c r="C143" s="55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</row>
    <row r="144" spans="1:138" ht="14.5">
      <c r="A144" s="54"/>
      <c r="B144" s="54"/>
      <c r="C144" s="55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</row>
    <row r="145" spans="1:138" ht="14.5">
      <c r="A145" s="54"/>
      <c r="B145" s="54"/>
      <c r="C145" s="55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</row>
    <row r="146" spans="1:138" ht="14.5">
      <c r="A146" s="54"/>
      <c r="B146" s="54"/>
      <c r="C146" s="55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</row>
    <row r="147" spans="1:138" ht="14.5">
      <c r="A147" s="54"/>
      <c r="B147" s="54"/>
      <c r="C147" s="55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</row>
    <row r="148" spans="1:138" ht="14.5">
      <c r="A148" s="54"/>
      <c r="B148" s="54"/>
      <c r="C148" s="55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</row>
    <row r="149" spans="1:138" ht="14.5">
      <c r="A149" s="54"/>
      <c r="B149" s="54"/>
      <c r="C149" s="55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</row>
    <row r="150" spans="1:138" ht="14.5">
      <c r="A150" s="54"/>
      <c r="B150" s="54"/>
      <c r="C150" s="55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</row>
    <row r="151" spans="1:138" ht="14.5">
      <c r="A151" s="54"/>
      <c r="B151" s="54"/>
      <c r="C151" s="55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</row>
    <row r="152" spans="1:138" ht="14.5">
      <c r="A152" s="54"/>
      <c r="B152" s="54"/>
      <c r="C152" s="55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</row>
    <row r="153" spans="1:138" ht="14.5">
      <c r="A153" s="54"/>
      <c r="B153" s="54"/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</row>
    <row r="154" spans="1:138" ht="14.5">
      <c r="A154" s="54"/>
      <c r="B154" s="54"/>
      <c r="C154" s="55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</row>
    <row r="155" spans="1:138" ht="14.5">
      <c r="A155" s="54"/>
      <c r="B155" s="54"/>
      <c r="C155" s="55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</row>
    <row r="156" spans="1:138" ht="14.5">
      <c r="A156" s="54"/>
      <c r="B156" s="54"/>
      <c r="C156" s="55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</row>
    <row r="157" spans="1:138" ht="14.5">
      <c r="A157" s="54"/>
      <c r="B157" s="54"/>
      <c r="C157" s="55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</row>
    <row r="158" spans="1:138" ht="14.5">
      <c r="A158" s="54"/>
      <c r="B158" s="54"/>
      <c r="C158" s="55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</row>
    <row r="159" spans="1:138" ht="14.5">
      <c r="A159" s="54"/>
      <c r="B159" s="54"/>
      <c r="C159" s="55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</row>
    <row r="160" spans="1:138" ht="14.5">
      <c r="A160" s="54"/>
      <c r="B160" s="54"/>
      <c r="C160" s="55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</row>
    <row r="161" spans="1:138" ht="14.5">
      <c r="A161" s="54"/>
      <c r="B161" s="54"/>
      <c r="C161" s="55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</row>
    <row r="162" spans="1:138" ht="14.5">
      <c r="A162" s="54"/>
      <c r="B162" s="54"/>
      <c r="C162" s="55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</row>
    <row r="163" spans="1:138" ht="14.5">
      <c r="A163" s="54"/>
      <c r="B163" s="54"/>
      <c r="C163" s="55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</row>
    <row r="164" spans="1:138" ht="14.5">
      <c r="A164" s="54"/>
      <c r="B164" s="54"/>
      <c r="C164" s="55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</row>
    <row r="165" spans="1:138" ht="14.5">
      <c r="A165" s="54"/>
      <c r="B165" s="54"/>
      <c r="C165" s="55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</row>
    <row r="166" spans="1:138" ht="14.5">
      <c r="A166" s="54"/>
      <c r="B166" s="54"/>
      <c r="C166" s="55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</row>
    <row r="167" spans="1:138" ht="14.5">
      <c r="A167" s="54"/>
      <c r="B167" s="54"/>
      <c r="C167" s="55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</row>
    <row r="168" spans="1:138" ht="14.5">
      <c r="A168" s="54"/>
      <c r="B168" s="54"/>
      <c r="C168" s="55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</row>
    <row r="169" spans="1:138" ht="14.5">
      <c r="A169" s="54"/>
      <c r="B169" s="54"/>
      <c r="C169" s="55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</row>
    <row r="170" spans="1:138" ht="14.5">
      <c r="A170" s="54"/>
      <c r="B170" s="54"/>
      <c r="C170" s="55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</row>
    <row r="171" spans="1:138" ht="14.5">
      <c r="A171" s="54"/>
      <c r="B171" s="54"/>
      <c r="C171" s="55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</row>
    <row r="172" spans="1:138" ht="14.5">
      <c r="A172" s="54"/>
      <c r="B172" s="54"/>
      <c r="C172" s="55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</row>
    <row r="173" spans="1:138" ht="14.5">
      <c r="A173" s="54"/>
      <c r="B173" s="54"/>
      <c r="C173" s="55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</row>
    <row r="174" spans="1:138" ht="14.5">
      <c r="A174" s="54"/>
      <c r="B174" s="54"/>
      <c r="C174" s="55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</row>
    <row r="175" spans="1:138" ht="14.5">
      <c r="A175" s="54"/>
      <c r="B175" s="54"/>
      <c r="C175" s="55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</row>
    <row r="176" spans="1:138" ht="14.5">
      <c r="A176" s="54"/>
      <c r="B176" s="54"/>
      <c r="C176" s="5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</row>
    <row r="177" spans="1:138" ht="14.5">
      <c r="A177" s="54"/>
      <c r="B177" s="54"/>
      <c r="C177" s="55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</row>
    <row r="178" spans="1:138" ht="14.5">
      <c r="A178" s="54"/>
      <c r="B178" s="54"/>
      <c r="C178" s="55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</row>
    <row r="179" spans="1:138" ht="14.5">
      <c r="A179" s="54"/>
      <c r="B179" s="54"/>
      <c r="C179" s="55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</row>
    <row r="180" spans="1:138" ht="14.5">
      <c r="A180" s="54"/>
      <c r="B180" s="54"/>
      <c r="C180" s="55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</row>
    <row r="181" spans="1:138" ht="14.5">
      <c r="A181" s="54"/>
      <c r="B181" s="54"/>
      <c r="C181" s="55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</row>
    <row r="182" spans="1:138" ht="14.5">
      <c r="A182" s="54"/>
      <c r="B182" s="54"/>
      <c r="C182" s="55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</row>
    <row r="183" spans="1:138" ht="14.5">
      <c r="A183" s="54"/>
      <c r="B183" s="54"/>
      <c r="C183" s="55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</row>
    <row r="184" spans="1:138" ht="14.5">
      <c r="A184" s="54"/>
      <c r="B184" s="54"/>
      <c r="C184" s="55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</row>
    <row r="185" spans="1:138" ht="14.5">
      <c r="A185" s="54"/>
      <c r="B185" s="54"/>
      <c r="C185" s="5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</row>
    <row r="186" spans="1:138" ht="14.5">
      <c r="A186" s="54"/>
      <c r="B186" s="54"/>
      <c r="C186" s="55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</row>
    <row r="187" spans="1:138" ht="14.5">
      <c r="A187" s="54"/>
      <c r="B187" s="54"/>
      <c r="C187" s="5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</row>
    <row r="188" spans="1:138" ht="14.5">
      <c r="A188" s="54"/>
      <c r="B188" s="54"/>
      <c r="C188" s="55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</row>
    <row r="189" spans="1:138" ht="14.5">
      <c r="A189" s="54"/>
      <c r="B189" s="54"/>
      <c r="C189" s="55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</row>
    <row r="190" spans="1:138" ht="14.5">
      <c r="A190" s="54"/>
      <c r="B190" s="54"/>
      <c r="C190" s="55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</row>
    <row r="191" spans="1:138" ht="14.5">
      <c r="A191" s="54"/>
      <c r="B191" s="54"/>
      <c r="C191" s="55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</row>
    <row r="192" spans="1:138" ht="14.5">
      <c r="A192" s="54"/>
      <c r="B192" s="54"/>
      <c r="C192" s="55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</row>
    <row r="193" spans="1:138" ht="14.5">
      <c r="A193" s="54"/>
      <c r="B193" s="54"/>
      <c r="C193" s="55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</row>
    <row r="194" spans="1:138" ht="14.5">
      <c r="A194" s="54"/>
      <c r="B194" s="54"/>
      <c r="C194" s="55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</row>
    <row r="195" spans="1:138" ht="14.5">
      <c r="A195" s="54"/>
      <c r="B195" s="54"/>
      <c r="C195" s="55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</row>
    <row r="196" spans="1:138" ht="14.5">
      <c r="A196" s="54"/>
      <c r="B196" s="54"/>
      <c r="C196" s="55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</row>
    <row r="197" spans="1:138" ht="14.5">
      <c r="A197" s="54"/>
      <c r="B197" s="54"/>
      <c r="C197" s="55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</row>
    <row r="198" spans="1:138" ht="14.5">
      <c r="A198" s="54"/>
      <c r="B198" s="54"/>
      <c r="C198" s="55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</row>
    <row r="199" spans="1:138" ht="14.5">
      <c r="A199" s="54"/>
      <c r="B199" s="54"/>
      <c r="C199" s="55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</row>
    <row r="200" spans="1:138" ht="14.5">
      <c r="A200" s="54"/>
      <c r="B200" s="54"/>
      <c r="C200" s="55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</row>
    <row r="201" spans="1:138" ht="14.5">
      <c r="A201" s="54"/>
      <c r="B201" s="54"/>
      <c r="C201" s="55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</row>
    <row r="202" spans="1:138" ht="14.5">
      <c r="A202" s="54"/>
      <c r="B202" s="54"/>
      <c r="C202" s="55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</row>
    <row r="203" spans="1:138" ht="14.5">
      <c r="A203" s="54"/>
      <c r="B203" s="54"/>
      <c r="C203" s="55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</row>
    <row r="204" spans="1:138" ht="14.5">
      <c r="A204" s="54"/>
      <c r="B204" s="54"/>
      <c r="C204" s="55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</row>
    <row r="205" spans="1:138" ht="14.5">
      <c r="A205" s="54"/>
      <c r="B205" s="54"/>
      <c r="C205" s="55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</row>
    <row r="206" spans="1:138" ht="14.5">
      <c r="A206" s="54"/>
      <c r="B206" s="54"/>
      <c r="C206" s="55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</row>
    <row r="207" spans="1:138" ht="14.5">
      <c r="A207" s="54"/>
      <c r="B207" s="54"/>
      <c r="C207" s="55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</row>
    <row r="208" spans="1:138" ht="14.5">
      <c r="A208" s="54"/>
      <c r="B208" s="54"/>
      <c r="C208" s="55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</row>
    <row r="209" spans="1:138" ht="14.5">
      <c r="A209" s="54"/>
      <c r="B209" s="54"/>
      <c r="C209" s="55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</row>
    <row r="210" spans="1:138" ht="14.5">
      <c r="A210" s="54"/>
      <c r="B210" s="54"/>
      <c r="C210" s="55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</row>
    <row r="211" spans="1:138" ht="14.5">
      <c r="A211" s="54"/>
      <c r="B211" s="54"/>
      <c r="C211" s="55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</row>
    <row r="212" spans="1:138" ht="14.5">
      <c r="A212" s="54"/>
      <c r="B212" s="54"/>
      <c r="C212" s="55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</row>
    <row r="213" spans="1:138" ht="14.5">
      <c r="A213" s="54"/>
      <c r="B213" s="54"/>
      <c r="C213" s="55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</row>
    <row r="214" spans="1:138" ht="14.5">
      <c r="A214" s="54"/>
      <c r="B214" s="54"/>
      <c r="C214" s="55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</row>
    <row r="215" spans="1:138" ht="14.5">
      <c r="A215" s="54"/>
      <c r="B215" s="54"/>
      <c r="C215" s="55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</row>
    <row r="216" spans="1:138" ht="14.5">
      <c r="A216" s="54"/>
      <c r="B216" s="54"/>
      <c r="C216" s="55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</row>
    <row r="217" spans="1:138" ht="14.5">
      <c r="A217" s="54"/>
      <c r="B217" s="54"/>
      <c r="C217" s="55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</row>
    <row r="218" spans="1:138" ht="14.5">
      <c r="A218" s="54"/>
      <c r="B218" s="54"/>
      <c r="C218" s="5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</row>
    <row r="219" spans="1:138" ht="14.5">
      <c r="A219" s="54"/>
      <c r="B219" s="54"/>
      <c r="C219" s="55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</row>
    <row r="220" spans="1:138" ht="14.5">
      <c r="A220" s="54"/>
      <c r="B220" s="54"/>
      <c r="C220" s="55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</row>
    <row r="221" spans="1:138" ht="14.5">
      <c r="A221" s="54"/>
      <c r="B221" s="54"/>
      <c r="C221" s="55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</row>
    <row r="222" spans="1:138" ht="14.5">
      <c r="A222" s="54"/>
      <c r="B222" s="54"/>
      <c r="C222" s="55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</row>
    <row r="223" spans="1:138" ht="14.5">
      <c r="A223" s="54"/>
      <c r="B223" s="54"/>
      <c r="C223" s="55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</row>
    <row r="224" spans="1:138" ht="14.5">
      <c r="A224" s="54"/>
      <c r="B224" s="54"/>
      <c r="C224" s="55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</row>
    <row r="225" spans="1:138" ht="14.5">
      <c r="A225" s="54"/>
      <c r="B225" s="54"/>
      <c r="C225" s="55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</row>
    <row r="226" spans="1:138" ht="14.5">
      <c r="A226" s="54"/>
      <c r="B226" s="54"/>
      <c r="C226" s="55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</row>
    <row r="227" spans="1:138" ht="14.5">
      <c r="A227" s="54"/>
      <c r="B227" s="54"/>
      <c r="C227" s="55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</row>
    <row r="228" spans="1:138" ht="14.5">
      <c r="A228" s="54"/>
      <c r="B228" s="54"/>
      <c r="C228" s="55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</row>
    <row r="229" spans="1:138" ht="14.5">
      <c r="A229" s="54"/>
      <c r="B229" s="54"/>
      <c r="C229" s="55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</row>
    <row r="230" spans="1:138" ht="14.5">
      <c r="A230" s="54"/>
      <c r="B230" s="54"/>
      <c r="C230" s="55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</row>
    <row r="231" spans="1:138" ht="14.5">
      <c r="A231" s="54"/>
      <c r="B231" s="54"/>
      <c r="C231" s="55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</row>
    <row r="232" spans="1:138" ht="14.5">
      <c r="A232" s="54"/>
      <c r="B232" s="54"/>
      <c r="C232" s="55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</row>
    <row r="233" spans="1:138" ht="14.5">
      <c r="A233" s="54"/>
      <c r="B233" s="54"/>
      <c r="C233" s="55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</row>
    <row r="234" spans="1:138" ht="14.5">
      <c r="A234" s="54"/>
      <c r="B234" s="54"/>
      <c r="C234" s="55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</row>
    <row r="235" spans="1:138" ht="14.5">
      <c r="A235" s="54"/>
      <c r="B235" s="54"/>
      <c r="C235" s="55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</row>
    <row r="236" spans="1:138" ht="14.5">
      <c r="A236" s="54"/>
      <c r="B236" s="54"/>
      <c r="C236" s="55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</row>
    <row r="237" spans="1:138" ht="14.5">
      <c r="A237" s="54"/>
      <c r="B237" s="54"/>
      <c r="C237" s="55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</row>
    <row r="238" spans="1:138" ht="14.5">
      <c r="A238" s="54"/>
      <c r="B238" s="54"/>
      <c r="C238" s="55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</row>
    <row r="239" spans="1:138" ht="14.5">
      <c r="A239" s="54"/>
      <c r="B239" s="54"/>
      <c r="C239" s="55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</row>
    <row r="240" spans="1:138" ht="14.5">
      <c r="A240" s="54"/>
      <c r="B240" s="54"/>
      <c r="C240" s="55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</row>
    <row r="241" spans="1:138" ht="14.5">
      <c r="A241" s="54"/>
      <c r="B241" s="54"/>
      <c r="C241" s="55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</row>
    <row r="242" spans="1:138" ht="14.5">
      <c r="A242" s="54"/>
      <c r="B242" s="54"/>
      <c r="C242" s="55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</row>
    <row r="243" spans="1:138" ht="14.5">
      <c r="A243" s="54"/>
      <c r="B243" s="54"/>
      <c r="C243" s="55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</row>
    <row r="244" spans="1:138" ht="14.5">
      <c r="A244" s="54"/>
      <c r="B244" s="54"/>
      <c r="C244" s="55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</row>
    <row r="245" spans="1:138" ht="14.5">
      <c r="A245" s="54"/>
      <c r="B245" s="54"/>
      <c r="C245" s="55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</row>
    <row r="246" spans="1:138" ht="14.5">
      <c r="A246" s="54"/>
      <c r="B246" s="54"/>
      <c r="C246" s="55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</row>
    <row r="247" spans="1:138" ht="14.5">
      <c r="A247" s="54"/>
      <c r="B247" s="54"/>
      <c r="C247" s="55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</row>
    <row r="248" spans="1:138" ht="14.5">
      <c r="A248" s="54"/>
      <c r="B248" s="54"/>
      <c r="C248" s="55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</row>
    <row r="249" spans="1:138" ht="14.5">
      <c r="A249" s="54"/>
      <c r="B249" s="54"/>
      <c r="C249" s="55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</row>
    <row r="250" spans="1:138" ht="14.5">
      <c r="A250" s="54"/>
      <c r="B250" s="54"/>
      <c r="C250" s="55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</row>
    <row r="251" spans="1:138" ht="14.5">
      <c r="A251" s="54"/>
      <c r="B251" s="54"/>
      <c r="C251" s="55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</row>
    <row r="252" spans="1:138" ht="14.5">
      <c r="A252" s="54"/>
      <c r="B252" s="54"/>
      <c r="C252" s="55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</row>
    <row r="253" spans="1:138" ht="14.5">
      <c r="A253" s="54"/>
      <c r="B253" s="54"/>
      <c r="C253" s="55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</row>
    <row r="254" spans="1:138" ht="14.5">
      <c r="A254" s="54"/>
      <c r="B254" s="54"/>
      <c r="C254" s="55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</row>
    <row r="255" spans="1:138" ht="14.5">
      <c r="A255" s="54"/>
      <c r="B255" s="54"/>
      <c r="C255" s="55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</row>
    <row r="256" spans="1:138" ht="14.5">
      <c r="A256" s="54"/>
      <c r="B256" s="54"/>
      <c r="C256" s="55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</row>
    <row r="257" spans="1:138" ht="14.5">
      <c r="A257" s="54"/>
      <c r="B257" s="54"/>
      <c r="C257" s="55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</row>
    <row r="258" spans="1:138" ht="14.5">
      <c r="A258" s="54"/>
      <c r="B258" s="54"/>
      <c r="C258" s="55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</row>
    <row r="259" spans="1:138" ht="14.5">
      <c r="A259" s="54"/>
      <c r="B259" s="54"/>
      <c r="C259" s="55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</row>
    <row r="260" spans="1:138" ht="14.5">
      <c r="A260" s="54"/>
      <c r="B260" s="54"/>
      <c r="C260" s="55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</row>
    <row r="261" spans="1:138" ht="14.5">
      <c r="A261" s="54"/>
      <c r="B261" s="54"/>
      <c r="C261" s="55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</row>
    <row r="262" spans="1:138" ht="14.5">
      <c r="A262" s="54"/>
      <c r="B262" s="54"/>
      <c r="C262" s="55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</row>
    <row r="263" spans="1:138" ht="14.5">
      <c r="A263" s="54"/>
      <c r="B263" s="54"/>
      <c r="C263" s="55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</row>
    <row r="264" spans="1:138" ht="14.5">
      <c r="A264" s="54"/>
      <c r="B264" s="54"/>
      <c r="C264" s="55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</row>
    <row r="265" spans="1:138" ht="14.5">
      <c r="A265" s="54"/>
      <c r="B265" s="54"/>
      <c r="C265" s="55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</row>
    <row r="266" spans="1:138" ht="14.5">
      <c r="A266" s="54"/>
      <c r="B266" s="54"/>
      <c r="C266" s="55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</row>
    <row r="267" spans="1:138" ht="14.5">
      <c r="A267" s="54"/>
      <c r="B267" s="54"/>
      <c r="C267" s="55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</row>
    <row r="268" spans="1:138" ht="14.5">
      <c r="A268" s="54"/>
      <c r="B268" s="54"/>
      <c r="C268" s="55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</row>
    <row r="269" spans="1:138" ht="14.5">
      <c r="A269" s="54"/>
      <c r="B269" s="54"/>
      <c r="C269" s="55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</row>
    <row r="270" spans="1:138" ht="14.5">
      <c r="A270" s="54"/>
      <c r="B270" s="54"/>
      <c r="C270" s="55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</row>
    <row r="271" spans="1:138" ht="14.5">
      <c r="A271" s="54"/>
      <c r="B271" s="54"/>
      <c r="C271" s="55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</row>
    <row r="272" spans="1:138" ht="14.5">
      <c r="A272" s="54"/>
      <c r="B272" s="54"/>
      <c r="C272" s="55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</row>
    <row r="273" spans="1:138" ht="14.5">
      <c r="A273" s="54"/>
      <c r="B273" s="54"/>
      <c r="C273" s="55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</row>
    <row r="274" spans="1:138" ht="14.5">
      <c r="A274" s="54"/>
      <c r="B274" s="54"/>
      <c r="C274" s="55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</row>
    <row r="275" spans="1:138" ht="14.5">
      <c r="A275" s="54"/>
      <c r="B275" s="54"/>
      <c r="C275" s="55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</row>
    <row r="276" spans="1:138" ht="14.5">
      <c r="A276" s="54"/>
      <c r="B276" s="54"/>
      <c r="C276" s="55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</row>
    <row r="277" spans="1:138" ht="14.5">
      <c r="A277" s="54"/>
      <c r="B277" s="54"/>
      <c r="C277" s="55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</row>
    <row r="278" spans="1:138" ht="14.5">
      <c r="A278" s="54"/>
      <c r="B278" s="54"/>
      <c r="C278" s="55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</row>
    <row r="279" spans="1:138" ht="14.5">
      <c r="A279" s="54"/>
      <c r="B279" s="54"/>
      <c r="C279" s="55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</row>
    <row r="280" spans="1:138" ht="14.5">
      <c r="A280" s="54"/>
      <c r="B280" s="54"/>
      <c r="C280" s="55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</row>
    <row r="281" spans="1:138" ht="14.5">
      <c r="A281" s="54"/>
      <c r="B281" s="54"/>
      <c r="C281" s="55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</row>
    <row r="282" spans="1:138" ht="14.5">
      <c r="A282" s="54"/>
      <c r="B282" s="54"/>
      <c r="C282" s="55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</row>
    <row r="283" spans="1:138" ht="14.5">
      <c r="A283" s="54"/>
      <c r="B283" s="54"/>
      <c r="C283" s="55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</row>
    <row r="284" spans="1:138" ht="14.5">
      <c r="A284" s="54"/>
      <c r="B284" s="54"/>
      <c r="C284" s="55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</row>
    <row r="285" spans="1:138" ht="14.5">
      <c r="A285" s="54"/>
      <c r="B285" s="54"/>
      <c r="C285" s="55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</row>
    <row r="286" spans="1:138" ht="14.5">
      <c r="A286" s="54"/>
      <c r="B286" s="54"/>
      <c r="C286" s="55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</row>
    <row r="287" spans="1:138" ht="14.5">
      <c r="A287" s="54"/>
      <c r="B287" s="54"/>
      <c r="C287" s="55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</row>
    <row r="288" spans="1:138" ht="14.5">
      <c r="A288" s="54"/>
      <c r="B288" s="54"/>
      <c r="C288" s="55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</row>
    <row r="289" spans="1:138" ht="14.5">
      <c r="A289" s="54"/>
      <c r="B289" s="54"/>
      <c r="C289" s="55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</row>
    <row r="290" spans="1:138" ht="14.5">
      <c r="A290" s="54"/>
      <c r="B290" s="54"/>
      <c r="C290" s="55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</row>
    <row r="291" spans="1:138" ht="14.5">
      <c r="A291" s="54"/>
      <c r="B291" s="54"/>
      <c r="C291" s="55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</row>
    <row r="292" spans="1:138" ht="14.5">
      <c r="A292" s="54"/>
      <c r="B292" s="54"/>
      <c r="C292" s="55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</row>
    <row r="293" spans="1:138" ht="14.5">
      <c r="A293" s="54"/>
      <c r="B293" s="54"/>
      <c r="C293" s="55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</row>
    <row r="294" spans="1:138" ht="14.5">
      <c r="A294" s="54"/>
      <c r="B294" s="54"/>
      <c r="C294" s="55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</row>
    <row r="295" spans="1:138" ht="14.5">
      <c r="A295" s="54"/>
      <c r="B295" s="54"/>
      <c r="C295" s="55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</row>
    <row r="296" spans="1:138" ht="14.5">
      <c r="A296" s="54"/>
      <c r="B296" s="54"/>
      <c r="C296" s="55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</row>
    <row r="297" spans="1:138" ht="14.5">
      <c r="A297" s="54"/>
      <c r="B297" s="54"/>
      <c r="C297" s="55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</row>
    <row r="298" spans="1:138" ht="14.5">
      <c r="A298" s="54"/>
      <c r="B298" s="54"/>
      <c r="C298" s="55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</row>
    <row r="299" spans="1:138" ht="14.5">
      <c r="A299" s="54"/>
      <c r="B299" s="54"/>
      <c r="C299" s="55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</row>
    <row r="300" spans="1:138" ht="14.5">
      <c r="A300" s="54"/>
      <c r="B300" s="54"/>
      <c r="C300" s="55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</row>
    <row r="301" spans="1:138" ht="14.5">
      <c r="A301" s="54"/>
      <c r="B301" s="54"/>
      <c r="C301" s="55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</row>
    <row r="302" spans="1:138" ht="14.5">
      <c r="A302" s="54"/>
      <c r="B302" s="54"/>
      <c r="C302" s="55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</row>
    <row r="303" spans="1:138" ht="14.5">
      <c r="A303" s="54"/>
      <c r="B303" s="54"/>
      <c r="C303" s="55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</row>
    <row r="304" spans="1:138" ht="14.5">
      <c r="A304" s="54"/>
      <c r="B304" s="54"/>
      <c r="C304" s="55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</row>
    <row r="305" spans="1:138" ht="14.5">
      <c r="A305" s="54"/>
      <c r="B305" s="54"/>
      <c r="C305" s="55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</row>
    <row r="306" spans="1:138" ht="14.5">
      <c r="A306" s="54"/>
      <c r="B306" s="54"/>
      <c r="C306" s="55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</row>
    <row r="307" spans="1:138" ht="14.5">
      <c r="A307" s="54"/>
      <c r="B307" s="54"/>
      <c r="C307" s="55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</row>
    <row r="308" spans="1:138" ht="14.5">
      <c r="A308" s="54"/>
      <c r="B308" s="54"/>
      <c r="C308" s="55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</row>
    <row r="309" spans="1:138" ht="14.5">
      <c r="A309" s="54"/>
      <c r="B309" s="54"/>
      <c r="C309" s="55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</row>
    <row r="310" spans="1:138" ht="14.5">
      <c r="A310" s="54"/>
      <c r="B310" s="54"/>
      <c r="C310" s="55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</row>
    <row r="311" spans="1:138" ht="14.5">
      <c r="A311" s="54"/>
      <c r="B311" s="54"/>
      <c r="C311" s="55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</row>
    <row r="312" spans="1:138" ht="14.5">
      <c r="A312" s="54"/>
      <c r="B312" s="54"/>
      <c r="C312" s="55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</row>
    <row r="313" spans="1:138" ht="14.5">
      <c r="A313" s="54"/>
      <c r="B313" s="54"/>
      <c r="C313" s="55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</row>
    <row r="314" spans="1:138" ht="14.5">
      <c r="A314" s="54"/>
      <c r="B314" s="54"/>
      <c r="C314" s="55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</row>
    <row r="315" spans="1:138" ht="14.5">
      <c r="A315" s="54"/>
      <c r="B315" s="54"/>
      <c r="C315" s="55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</row>
    <row r="316" spans="1:138" ht="14.5">
      <c r="A316" s="54"/>
      <c r="B316" s="54"/>
      <c r="C316" s="55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</row>
    <row r="317" spans="1:138" ht="14.5">
      <c r="A317" s="54"/>
      <c r="B317" s="54"/>
      <c r="C317" s="55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</row>
    <row r="318" spans="1:138" ht="14.5">
      <c r="A318" s="54"/>
      <c r="B318" s="54"/>
      <c r="C318" s="55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</row>
    <row r="319" spans="1:138" ht="14.5">
      <c r="A319" s="54"/>
      <c r="B319" s="54"/>
      <c r="C319" s="55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</row>
    <row r="320" spans="1:138" ht="14.5">
      <c r="A320" s="54"/>
      <c r="B320" s="54"/>
      <c r="C320" s="55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</row>
    <row r="321" spans="1:138" ht="14.5">
      <c r="A321" s="54"/>
      <c r="B321" s="54"/>
      <c r="C321" s="55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</row>
    <row r="322" spans="1:138" ht="14.5">
      <c r="A322" s="54"/>
      <c r="B322" s="54"/>
      <c r="C322" s="55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</row>
    <row r="323" spans="1:138" ht="14.5">
      <c r="A323" s="54"/>
      <c r="B323" s="54"/>
      <c r="C323" s="55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</row>
    <row r="324" spans="1:138" ht="14.5">
      <c r="A324" s="54"/>
      <c r="B324" s="54"/>
      <c r="C324" s="55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</row>
    <row r="325" spans="1:138" ht="14.5">
      <c r="A325" s="54"/>
      <c r="B325" s="54"/>
      <c r="C325" s="55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</row>
    <row r="326" spans="1:138" ht="14.5">
      <c r="A326" s="54"/>
      <c r="B326" s="54"/>
      <c r="C326" s="55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</row>
    <row r="327" spans="1:138" ht="14.5">
      <c r="A327" s="54"/>
      <c r="B327" s="54"/>
      <c r="C327" s="55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</row>
    <row r="328" spans="1:138" ht="14.5">
      <c r="A328" s="54"/>
      <c r="B328" s="54"/>
      <c r="C328" s="55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</row>
    <row r="329" spans="1:138" ht="14.5">
      <c r="A329" s="54"/>
      <c r="B329" s="54"/>
      <c r="C329" s="55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</row>
    <row r="330" spans="1:138" ht="14.5">
      <c r="A330" s="54"/>
      <c r="B330" s="54"/>
      <c r="C330" s="55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</row>
    <row r="331" spans="1:138" ht="14.5">
      <c r="A331" s="54"/>
      <c r="B331" s="54"/>
      <c r="C331" s="55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</row>
    <row r="332" spans="1:138" ht="14.5">
      <c r="A332" s="54"/>
      <c r="B332" s="54"/>
      <c r="C332" s="55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</row>
    <row r="333" spans="1:138" ht="14.5">
      <c r="A333" s="54"/>
      <c r="B333" s="54"/>
      <c r="C333" s="55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</row>
    <row r="334" spans="1:138" ht="14.5">
      <c r="A334" s="54"/>
      <c r="B334" s="54"/>
      <c r="C334" s="55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</row>
    <row r="335" spans="1:138" ht="14.5">
      <c r="A335" s="54"/>
      <c r="B335" s="54"/>
      <c r="C335" s="55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</row>
    <row r="336" spans="1:138" ht="14.5">
      <c r="A336" s="54"/>
      <c r="B336" s="54"/>
      <c r="C336" s="55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</row>
    <row r="337" spans="1:138" ht="14.5">
      <c r="A337" s="54"/>
      <c r="B337" s="54"/>
      <c r="C337" s="55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</row>
    <row r="338" spans="1:138" ht="14.5">
      <c r="A338" s="54"/>
      <c r="B338" s="54"/>
      <c r="C338" s="55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</row>
    <row r="339" spans="1:138" ht="14.5">
      <c r="A339" s="54"/>
      <c r="B339" s="54"/>
      <c r="C339" s="55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</row>
    <row r="340" spans="1:138" ht="14.5">
      <c r="A340" s="54"/>
      <c r="B340" s="54"/>
      <c r="C340" s="55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</row>
    <row r="341" spans="1:138" ht="14.5">
      <c r="A341" s="54"/>
      <c r="B341" s="54"/>
      <c r="C341" s="55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</row>
    <row r="342" spans="1:138" ht="14.5">
      <c r="A342" s="54"/>
      <c r="B342" s="54"/>
      <c r="C342" s="55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</row>
    <row r="343" spans="1:138" ht="14.5">
      <c r="A343" s="54"/>
      <c r="B343" s="54"/>
      <c r="C343" s="55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</row>
    <row r="344" spans="1:138" ht="14.5">
      <c r="A344" s="54"/>
      <c r="B344" s="54"/>
      <c r="C344" s="55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</row>
    <row r="345" spans="1:138" ht="14.5">
      <c r="A345" s="54"/>
      <c r="B345" s="54"/>
      <c r="C345" s="55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</row>
    <row r="346" spans="1:138" ht="14.5">
      <c r="A346" s="54"/>
      <c r="B346" s="54"/>
      <c r="C346" s="55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</row>
    <row r="347" spans="1:138" ht="14.5">
      <c r="A347" s="54"/>
      <c r="B347" s="54"/>
      <c r="C347" s="55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</row>
    <row r="348" spans="1:138" ht="14.5">
      <c r="A348" s="54"/>
      <c r="B348" s="54"/>
      <c r="C348" s="55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</row>
    <row r="349" spans="1:138" ht="14.5">
      <c r="A349" s="54"/>
      <c r="B349" s="54"/>
      <c r="C349" s="55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</row>
    <row r="350" spans="1:138" ht="14.5">
      <c r="A350" s="54"/>
      <c r="B350" s="54"/>
      <c r="C350" s="55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</row>
    <row r="351" spans="1:138" ht="14.5">
      <c r="A351" s="54"/>
      <c r="B351" s="54"/>
      <c r="C351" s="55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</row>
    <row r="352" spans="1:138" ht="14.5">
      <c r="A352" s="54"/>
      <c r="B352" s="54"/>
      <c r="C352" s="55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</row>
    <row r="353" spans="1:138" ht="14.5">
      <c r="A353" s="54"/>
      <c r="B353" s="54"/>
      <c r="C353" s="55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</row>
    <row r="354" spans="1:138" ht="14.5">
      <c r="A354" s="54"/>
      <c r="B354" s="54"/>
      <c r="C354" s="55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</row>
    <row r="355" spans="1:138" ht="14.5">
      <c r="A355" s="54"/>
      <c r="B355" s="54"/>
      <c r="C355" s="55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</row>
    <row r="356" spans="1:138" ht="14.5">
      <c r="A356" s="54"/>
      <c r="B356" s="54"/>
      <c r="C356" s="55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</row>
    <row r="357" spans="1:138" ht="14.5">
      <c r="A357" s="54"/>
      <c r="B357" s="54"/>
      <c r="C357" s="55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</row>
    <row r="358" spans="1:138" ht="14.5">
      <c r="A358" s="54"/>
      <c r="B358" s="54"/>
      <c r="C358" s="55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</row>
    <row r="359" spans="1:138" ht="14.5">
      <c r="A359" s="54"/>
      <c r="B359" s="54"/>
      <c r="C359" s="55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</row>
    <row r="360" spans="1:138" ht="14.5">
      <c r="A360" s="54"/>
      <c r="B360" s="54"/>
      <c r="C360" s="55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</row>
    <row r="361" spans="1:138" ht="14.5">
      <c r="A361" s="54"/>
      <c r="B361" s="54"/>
      <c r="C361" s="55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</row>
    <row r="362" spans="1:138" ht="14.5">
      <c r="A362" s="54"/>
      <c r="B362" s="54"/>
      <c r="C362" s="55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</row>
    <row r="363" spans="1:138" ht="14.5">
      <c r="A363" s="54"/>
      <c r="B363" s="54"/>
      <c r="C363" s="55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</row>
    <row r="364" spans="1:138" ht="14.5">
      <c r="A364" s="54"/>
      <c r="B364" s="54"/>
      <c r="C364" s="55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</row>
    <row r="365" spans="1:138" ht="14.5">
      <c r="A365" s="54"/>
      <c r="B365" s="54"/>
      <c r="C365" s="55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</row>
    <row r="366" spans="1:138" ht="14.5">
      <c r="A366" s="54"/>
      <c r="B366" s="54"/>
      <c r="C366" s="55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</row>
    <row r="367" spans="1:138" ht="14.5">
      <c r="A367" s="54"/>
      <c r="B367" s="54"/>
      <c r="C367" s="55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</row>
    <row r="368" spans="1:138" ht="14.5">
      <c r="A368" s="54"/>
      <c r="B368" s="54"/>
      <c r="C368" s="55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</row>
    <row r="369" spans="1:138" ht="14.5">
      <c r="A369" s="54"/>
      <c r="B369" s="54"/>
      <c r="C369" s="55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</row>
    <row r="370" spans="1:138" ht="14.5">
      <c r="A370" s="54"/>
      <c r="B370" s="54"/>
      <c r="C370" s="55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</row>
    <row r="371" spans="1:138" ht="14.5">
      <c r="A371" s="54"/>
      <c r="B371" s="54"/>
      <c r="C371" s="55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</row>
    <row r="372" spans="1:138" ht="14.5">
      <c r="A372" s="54"/>
      <c r="B372" s="54"/>
      <c r="C372" s="55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</row>
    <row r="373" spans="1:138" ht="14.5">
      <c r="A373" s="54"/>
      <c r="B373" s="54"/>
      <c r="C373" s="55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</row>
    <row r="374" spans="1:138" ht="14.5">
      <c r="A374" s="54"/>
      <c r="B374" s="54"/>
      <c r="C374" s="55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</row>
    <row r="375" spans="1:138" ht="14.5">
      <c r="A375" s="54"/>
      <c r="B375" s="54"/>
      <c r="C375" s="55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</row>
    <row r="376" spans="1:138" ht="14.5">
      <c r="A376" s="54"/>
      <c r="B376" s="54"/>
      <c r="C376" s="55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</row>
    <row r="377" spans="1:138" ht="14.5">
      <c r="A377" s="54"/>
      <c r="B377" s="54"/>
      <c r="C377" s="55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</row>
    <row r="378" spans="1:138" ht="14.5">
      <c r="A378" s="54"/>
      <c r="B378" s="54"/>
      <c r="C378" s="55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</row>
    <row r="379" spans="1:138" ht="14.5">
      <c r="A379" s="54"/>
      <c r="B379" s="54"/>
      <c r="C379" s="55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</row>
    <row r="380" spans="1:138" ht="14.5">
      <c r="A380" s="54"/>
      <c r="B380" s="54"/>
      <c r="C380" s="55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</row>
    <row r="381" spans="1:138" ht="14.5">
      <c r="A381" s="54"/>
      <c r="B381" s="54"/>
      <c r="C381" s="55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</row>
    <row r="382" spans="1:138" ht="14.5">
      <c r="A382" s="54"/>
      <c r="B382" s="54"/>
      <c r="C382" s="55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</row>
    <row r="383" spans="1:138" ht="14.5">
      <c r="A383" s="54"/>
      <c r="B383" s="54"/>
      <c r="C383" s="55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</row>
    <row r="384" spans="1:138" ht="14.5">
      <c r="A384" s="54"/>
      <c r="B384" s="54"/>
      <c r="C384" s="55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</row>
    <row r="385" spans="1:138" ht="14.5">
      <c r="A385" s="54"/>
      <c r="B385" s="54"/>
      <c r="C385" s="55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</row>
    <row r="386" spans="1:138" ht="14.5">
      <c r="A386" s="54"/>
      <c r="B386" s="54"/>
      <c r="C386" s="55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</row>
    <row r="387" spans="1:138" ht="14.5">
      <c r="A387" s="54"/>
      <c r="B387" s="54"/>
      <c r="C387" s="55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</row>
    <row r="388" spans="1:138" ht="14.5">
      <c r="A388" s="54"/>
      <c r="B388" s="54"/>
      <c r="C388" s="55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</row>
    <row r="389" spans="1:138" ht="14.5">
      <c r="A389" s="54"/>
      <c r="B389" s="54"/>
      <c r="C389" s="55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</row>
    <row r="390" spans="1:138" ht="14.5">
      <c r="A390" s="54"/>
      <c r="B390" s="54"/>
      <c r="C390" s="55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</row>
    <row r="391" spans="1:138" ht="14.5">
      <c r="A391" s="54"/>
      <c r="B391" s="54"/>
      <c r="C391" s="55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</row>
    <row r="392" spans="1:138" ht="14.5">
      <c r="A392" s="54"/>
      <c r="B392" s="54"/>
      <c r="C392" s="55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</row>
    <row r="393" spans="1:138" ht="14.5">
      <c r="A393" s="54"/>
      <c r="B393" s="54"/>
      <c r="C393" s="55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</row>
    <row r="394" spans="1:138" ht="14.5">
      <c r="A394" s="54"/>
      <c r="B394" s="54"/>
      <c r="C394" s="55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</row>
    <row r="395" spans="1:138" ht="14.5">
      <c r="A395" s="54"/>
      <c r="B395" s="54"/>
      <c r="C395" s="55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</row>
    <row r="396" spans="1:138" ht="14.5">
      <c r="A396" s="54"/>
      <c r="B396" s="54"/>
      <c r="C396" s="55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</row>
    <row r="397" spans="1:138" ht="14.5">
      <c r="A397" s="54"/>
      <c r="B397" s="54"/>
      <c r="C397" s="55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</row>
    <row r="398" spans="1:138" ht="14.5">
      <c r="A398" s="54"/>
      <c r="B398" s="54"/>
      <c r="C398" s="55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</row>
    <row r="399" spans="1:138" ht="14.5">
      <c r="A399" s="54"/>
      <c r="B399" s="54"/>
      <c r="C399" s="55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</row>
    <row r="400" spans="1:138" ht="14.5">
      <c r="A400" s="54"/>
      <c r="B400" s="54"/>
      <c r="C400" s="55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</row>
    <row r="401" spans="1:138" ht="14.5">
      <c r="A401" s="54"/>
      <c r="B401" s="54"/>
      <c r="C401" s="55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</row>
    <row r="402" spans="1:138" ht="14.5">
      <c r="A402" s="54"/>
      <c r="B402" s="54"/>
      <c r="C402" s="55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</row>
    <row r="403" spans="1:138" ht="14.5">
      <c r="A403" s="54"/>
      <c r="B403" s="54"/>
      <c r="C403" s="55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</row>
    <row r="404" spans="1:138" ht="14.5">
      <c r="A404" s="54"/>
      <c r="B404" s="54"/>
      <c r="C404" s="55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</row>
    <row r="405" spans="1:138" ht="14.5">
      <c r="A405" s="54"/>
      <c r="B405" s="54"/>
      <c r="C405" s="55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</row>
    <row r="406" spans="1:138" ht="14.5">
      <c r="A406" s="54"/>
      <c r="B406" s="54"/>
      <c r="C406" s="55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</row>
    <row r="407" spans="1:138" ht="14.5">
      <c r="A407" s="54"/>
      <c r="B407" s="54"/>
      <c r="C407" s="55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</row>
    <row r="408" spans="1:138" ht="14.5">
      <c r="A408" s="54"/>
      <c r="B408" s="54"/>
      <c r="C408" s="55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</row>
    <row r="409" spans="1:138" ht="14.5">
      <c r="A409" s="54"/>
      <c r="B409" s="54"/>
      <c r="C409" s="55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</row>
    <row r="410" spans="1:138" ht="14.5">
      <c r="A410" s="54"/>
      <c r="B410" s="54"/>
      <c r="C410" s="55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</row>
    <row r="411" spans="1:138" ht="14.5">
      <c r="A411" s="54"/>
      <c r="B411" s="54"/>
      <c r="C411" s="55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</row>
    <row r="412" spans="1:138" ht="14.5">
      <c r="A412" s="54"/>
      <c r="B412" s="54"/>
      <c r="C412" s="55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</row>
    <row r="413" spans="1:138" ht="14.5">
      <c r="A413" s="54"/>
      <c r="B413" s="54"/>
      <c r="C413" s="55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</row>
    <row r="414" spans="1:138" ht="14.5">
      <c r="A414" s="54"/>
      <c r="B414" s="54"/>
      <c r="C414" s="55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</row>
    <row r="415" spans="1:138" ht="14.5">
      <c r="A415" s="54"/>
      <c r="B415" s="54"/>
      <c r="C415" s="55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</row>
    <row r="416" spans="1:138" ht="14.5">
      <c r="A416" s="54"/>
      <c r="B416" s="54"/>
      <c r="C416" s="55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</row>
    <row r="417" spans="1:138" ht="14.5">
      <c r="A417" s="54"/>
      <c r="B417" s="54"/>
      <c r="C417" s="55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</row>
    <row r="418" spans="1:138" ht="14.5">
      <c r="A418" s="54"/>
      <c r="B418" s="54"/>
      <c r="C418" s="55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</row>
    <row r="419" spans="1:138" ht="14.5">
      <c r="A419" s="54"/>
      <c r="B419" s="54"/>
      <c r="C419" s="55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</row>
    <row r="420" spans="1:138" ht="14.5">
      <c r="A420" s="54"/>
      <c r="B420" s="54"/>
      <c r="C420" s="55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</row>
    <row r="421" spans="1:138" ht="14.5">
      <c r="A421" s="54"/>
      <c r="B421" s="54"/>
      <c r="C421" s="55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</row>
    <row r="422" spans="1:138" ht="14.5">
      <c r="A422" s="54"/>
      <c r="B422" s="54"/>
      <c r="C422" s="55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</row>
    <row r="423" spans="1:138" ht="14.5">
      <c r="A423" s="54"/>
      <c r="B423" s="54"/>
      <c r="C423" s="55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</row>
    <row r="424" spans="1:138" ht="14.5">
      <c r="A424" s="54"/>
      <c r="B424" s="54"/>
      <c r="C424" s="55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</row>
    <row r="425" spans="1:138" ht="14.5">
      <c r="A425" s="54"/>
      <c r="B425" s="54"/>
      <c r="C425" s="55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</row>
    <row r="426" spans="1:138" ht="14.5">
      <c r="A426" s="54"/>
      <c r="B426" s="54"/>
      <c r="C426" s="55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</row>
    <row r="427" spans="1:138" ht="14.5">
      <c r="A427" s="54"/>
      <c r="B427" s="54"/>
      <c r="C427" s="55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</row>
    <row r="428" spans="1:138" ht="14.5">
      <c r="A428" s="54"/>
      <c r="B428" s="54"/>
      <c r="C428" s="55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</row>
    <row r="429" spans="1:138" ht="14.5">
      <c r="A429" s="54"/>
      <c r="B429" s="54"/>
      <c r="C429" s="55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</row>
    <row r="430" spans="1:138" ht="14.5">
      <c r="A430" s="54"/>
      <c r="B430" s="54"/>
      <c r="C430" s="55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</row>
    <row r="431" spans="1:138" ht="14.5">
      <c r="A431" s="54"/>
      <c r="B431" s="54"/>
      <c r="C431" s="55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</row>
    <row r="432" spans="1:138" ht="14.5">
      <c r="A432" s="54"/>
      <c r="B432" s="54"/>
      <c r="C432" s="55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</row>
    <row r="433" spans="1:138" ht="14.5">
      <c r="A433" s="54"/>
      <c r="B433" s="54"/>
      <c r="C433" s="55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</row>
    <row r="434" spans="1:138" ht="14.5">
      <c r="A434" s="54"/>
      <c r="B434" s="54"/>
      <c r="C434" s="55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</row>
    <row r="435" spans="1:138" ht="14.5">
      <c r="A435" s="54"/>
      <c r="B435" s="54"/>
      <c r="C435" s="55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</row>
    <row r="436" spans="1:138" ht="14.5">
      <c r="A436" s="54"/>
      <c r="B436" s="54"/>
      <c r="C436" s="55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</row>
    <row r="437" spans="1:138" ht="14.5">
      <c r="A437" s="54"/>
      <c r="B437" s="54"/>
      <c r="C437" s="55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</row>
    <row r="438" spans="1:138" ht="14.5">
      <c r="A438" s="54"/>
      <c r="B438" s="54"/>
      <c r="C438" s="55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</row>
    <row r="439" spans="1:138" ht="14.5">
      <c r="A439" s="54"/>
      <c r="B439" s="54"/>
      <c r="C439" s="55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</row>
    <row r="440" spans="1:138" ht="14.5">
      <c r="A440" s="54"/>
      <c r="B440" s="54"/>
      <c r="C440" s="55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</row>
    <row r="441" spans="1:138" ht="14.5">
      <c r="A441" s="54"/>
      <c r="B441" s="54"/>
      <c r="C441" s="55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</row>
    <row r="442" spans="1:138" ht="14.5">
      <c r="A442" s="54"/>
      <c r="B442" s="54"/>
      <c r="C442" s="55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</row>
    <row r="443" spans="1:138" ht="14.5">
      <c r="A443" s="54"/>
      <c r="B443" s="54"/>
      <c r="C443" s="55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</row>
    <row r="444" spans="1:138" ht="14.5">
      <c r="A444" s="54"/>
      <c r="B444" s="54"/>
      <c r="C444" s="55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</row>
    <row r="445" spans="1:138" ht="14.5">
      <c r="A445" s="54"/>
      <c r="B445" s="54"/>
      <c r="C445" s="55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</row>
    <row r="446" spans="1:138" ht="14.5">
      <c r="A446" s="54"/>
      <c r="B446" s="54"/>
      <c r="C446" s="55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</row>
    <row r="447" spans="1:138" ht="14.5">
      <c r="A447" s="54"/>
      <c r="B447" s="54"/>
      <c r="C447" s="55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</row>
    <row r="448" spans="1:138" ht="14.5">
      <c r="A448" s="54"/>
      <c r="B448" s="54"/>
      <c r="C448" s="55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</row>
    <row r="449" spans="1:138" ht="14.5">
      <c r="A449" s="54"/>
      <c r="B449" s="54"/>
      <c r="C449" s="55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</row>
    <row r="450" spans="1:138" ht="14.5">
      <c r="A450" s="54"/>
      <c r="B450" s="54"/>
      <c r="C450" s="55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</row>
    <row r="451" spans="1:138" ht="14.5">
      <c r="A451" s="54"/>
      <c r="B451" s="54"/>
      <c r="C451" s="55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</row>
    <row r="452" spans="1:138" ht="14.5">
      <c r="A452" s="54"/>
      <c r="B452" s="54"/>
      <c r="C452" s="55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</row>
    <row r="453" spans="1:138" ht="14.5">
      <c r="A453" s="54"/>
      <c r="B453" s="54"/>
      <c r="C453" s="55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</row>
    <row r="454" spans="1:138" ht="14.5">
      <c r="A454" s="54"/>
      <c r="B454" s="54"/>
      <c r="C454" s="55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</row>
    <row r="455" spans="1:138" ht="14.5">
      <c r="A455" s="54"/>
      <c r="B455" s="54"/>
      <c r="C455" s="55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</row>
    <row r="456" spans="1:138" ht="14.5">
      <c r="A456" s="54"/>
      <c r="B456" s="54"/>
      <c r="C456" s="55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</row>
    <row r="457" spans="1:138" ht="14.5">
      <c r="A457" s="54"/>
      <c r="B457" s="54"/>
      <c r="C457" s="55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</row>
    <row r="458" spans="1:138" ht="14.5">
      <c r="A458" s="54"/>
      <c r="B458" s="54"/>
      <c r="C458" s="55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</row>
    <row r="459" spans="1:138" ht="14.5">
      <c r="A459" s="54"/>
      <c r="B459" s="54"/>
      <c r="C459" s="55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</row>
    <row r="460" spans="1:138" ht="14.5">
      <c r="A460" s="54"/>
      <c r="B460" s="54"/>
      <c r="C460" s="55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</row>
    <row r="461" spans="1:138" ht="14.5">
      <c r="A461" s="54"/>
      <c r="B461" s="54"/>
      <c r="C461" s="55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</row>
    <row r="462" spans="1:138" ht="14.5">
      <c r="A462" s="54"/>
      <c r="B462" s="54"/>
      <c r="C462" s="55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</row>
    <row r="463" spans="1:138" ht="14.5">
      <c r="A463" s="54"/>
      <c r="B463" s="54"/>
      <c r="C463" s="55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</row>
    <row r="464" spans="1:138" ht="14.5">
      <c r="A464" s="54"/>
      <c r="B464" s="54"/>
      <c r="C464" s="55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</row>
    <row r="465" spans="1:138" ht="14.5">
      <c r="A465" s="54"/>
      <c r="B465" s="54"/>
      <c r="C465" s="55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</row>
    <row r="466" spans="1:138" ht="14.5">
      <c r="A466" s="54"/>
      <c r="B466" s="54"/>
      <c r="C466" s="55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</row>
    <row r="467" spans="1:138" ht="14.5">
      <c r="A467" s="54"/>
      <c r="B467" s="54"/>
      <c r="C467" s="55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</row>
    <row r="468" spans="1:138" ht="14.5">
      <c r="A468" s="54"/>
      <c r="B468" s="54"/>
      <c r="C468" s="55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</row>
    <row r="469" spans="1:138" ht="14.5">
      <c r="A469" s="54"/>
      <c r="B469" s="54"/>
      <c r="C469" s="55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</row>
    <row r="470" spans="1:138" ht="14.5">
      <c r="A470" s="54"/>
      <c r="B470" s="54"/>
      <c r="C470" s="55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</row>
    <row r="471" spans="1:138" ht="14.5">
      <c r="A471" s="54"/>
      <c r="B471" s="54"/>
      <c r="C471" s="55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</row>
    <row r="472" spans="1:138" ht="14.5">
      <c r="A472" s="54"/>
      <c r="B472" s="54"/>
      <c r="C472" s="55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</row>
    <row r="473" spans="1:138" ht="14.5">
      <c r="A473" s="54"/>
      <c r="B473" s="54"/>
      <c r="C473" s="55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</row>
    <row r="474" spans="1:138" ht="14.5">
      <c r="A474" s="54"/>
      <c r="B474" s="54"/>
      <c r="C474" s="55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</row>
    <row r="475" spans="1:138" ht="14.5">
      <c r="A475" s="54"/>
      <c r="B475" s="54"/>
      <c r="C475" s="55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</row>
    <row r="476" spans="1:138" ht="14.5">
      <c r="A476" s="54"/>
      <c r="B476" s="54"/>
      <c r="C476" s="55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</row>
    <row r="477" spans="1:138" ht="14.5">
      <c r="A477" s="54"/>
      <c r="B477" s="54"/>
      <c r="C477" s="55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</row>
    <row r="478" spans="1:138" ht="14.5">
      <c r="A478" s="54"/>
      <c r="B478" s="54"/>
      <c r="C478" s="55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</row>
    <row r="479" spans="1:138" ht="14.5">
      <c r="A479" s="54"/>
      <c r="B479" s="54"/>
      <c r="C479" s="55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</row>
    <row r="480" spans="1:138" ht="14.5">
      <c r="A480" s="54"/>
      <c r="B480" s="54"/>
      <c r="C480" s="55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</row>
    <row r="481" spans="1:138" ht="14.5">
      <c r="A481" s="54"/>
      <c r="B481" s="54"/>
      <c r="C481" s="55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</row>
    <row r="482" spans="1:138" ht="14.5">
      <c r="A482" s="54"/>
      <c r="B482" s="54"/>
      <c r="C482" s="55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</row>
    <row r="483" spans="1:138" ht="14.5">
      <c r="A483" s="54"/>
      <c r="B483" s="54"/>
      <c r="C483" s="55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</row>
    <row r="484" spans="1:138" ht="14.5">
      <c r="A484" s="54"/>
      <c r="B484" s="54"/>
      <c r="C484" s="55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</row>
    <row r="485" spans="1:138" ht="14.5">
      <c r="A485" s="54"/>
      <c r="B485" s="54"/>
      <c r="C485" s="55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</row>
    <row r="486" spans="1:138" ht="14.5">
      <c r="A486" s="54"/>
      <c r="B486" s="54"/>
      <c r="C486" s="55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</row>
    <row r="487" spans="1:138" ht="14.5">
      <c r="A487" s="54"/>
      <c r="B487" s="54"/>
      <c r="C487" s="55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</row>
    <row r="488" spans="1:138" ht="14.5">
      <c r="A488" s="54"/>
      <c r="B488" s="54"/>
      <c r="C488" s="55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</row>
    <row r="489" spans="1:138" ht="14.5">
      <c r="A489" s="54"/>
      <c r="B489" s="54"/>
      <c r="C489" s="55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</row>
    <row r="490" spans="1:138" ht="14.5">
      <c r="A490" s="54"/>
      <c r="B490" s="54"/>
      <c r="C490" s="55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</row>
    <row r="491" spans="1:138" ht="14.5">
      <c r="A491" s="54"/>
      <c r="B491" s="54"/>
      <c r="C491" s="55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</row>
    <row r="492" spans="1:138" ht="14.5">
      <c r="A492" s="54"/>
      <c r="B492" s="54"/>
      <c r="C492" s="55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</row>
    <row r="493" spans="1:138" ht="14.5">
      <c r="A493" s="54"/>
      <c r="B493" s="54"/>
      <c r="C493" s="55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</row>
    <row r="494" spans="1:138" ht="14.5">
      <c r="A494" s="54"/>
      <c r="B494" s="54"/>
      <c r="C494" s="55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</row>
    <row r="495" spans="1:138" ht="14.5">
      <c r="A495" s="54"/>
      <c r="B495" s="54"/>
      <c r="C495" s="55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</row>
    <row r="496" spans="1:138" ht="14.5">
      <c r="A496" s="54"/>
      <c r="B496" s="54"/>
      <c r="C496" s="55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</row>
    <row r="497" spans="1:138" ht="14.5">
      <c r="A497" s="54"/>
      <c r="B497" s="54"/>
      <c r="C497" s="55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</row>
    <row r="498" spans="1:138" ht="14.5">
      <c r="A498" s="54"/>
      <c r="B498" s="54"/>
      <c r="C498" s="55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</row>
    <row r="499" spans="1:138" ht="14.5">
      <c r="A499" s="54"/>
      <c r="B499" s="54"/>
      <c r="C499" s="55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</row>
    <row r="500" spans="1:138" ht="14.5">
      <c r="A500" s="54"/>
      <c r="B500" s="54"/>
      <c r="C500" s="55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</row>
    <row r="501" spans="1:138" ht="14.5">
      <c r="A501" s="54"/>
      <c r="B501" s="54"/>
      <c r="C501" s="55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</row>
    <row r="502" spans="1:138" ht="14.5">
      <c r="A502" s="54"/>
      <c r="B502" s="54"/>
      <c r="C502" s="55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</row>
    <row r="503" spans="1:138" ht="14.5">
      <c r="A503" s="54"/>
      <c r="B503" s="54"/>
      <c r="C503" s="55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</row>
    <row r="504" spans="1:138" ht="14.5">
      <c r="A504" s="54"/>
      <c r="B504" s="54"/>
      <c r="C504" s="55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</row>
    <row r="505" spans="1:138" ht="14.5">
      <c r="A505" s="54"/>
      <c r="B505" s="54"/>
      <c r="C505" s="55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</row>
    <row r="506" spans="1:138" ht="14.5">
      <c r="A506" s="54"/>
      <c r="B506" s="54"/>
      <c r="C506" s="55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</row>
    <row r="507" spans="1:138" ht="14.5">
      <c r="A507" s="54"/>
      <c r="B507" s="54"/>
      <c r="C507" s="55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</row>
    <row r="508" spans="1:138" ht="14.5">
      <c r="A508" s="54"/>
      <c r="B508" s="54"/>
      <c r="C508" s="55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</row>
    <row r="509" spans="1:138" ht="14.5">
      <c r="A509" s="54"/>
      <c r="B509" s="54"/>
      <c r="C509" s="55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</row>
    <row r="510" spans="1:138" ht="14.5">
      <c r="A510" s="54"/>
      <c r="B510" s="54"/>
      <c r="C510" s="55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</row>
    <row r="511" spans="1:138" ht="14.5">
      <c r="A511" s="54"/>
      <c r="B511" s="54"/>
      <c r="C511" s="55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</row>
    <row r="512" spans="1:138" ht="14.5">
      <c r="A512" s="54"/>
      <c r="B512" s="54"/>
      <c r="C512" s="55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</row>
    <row r="513" spans="1:138" ht="14.5">
      <c r="A513" s="54"/>
      <c r="B513" s="54"/>
      <c r="C513" s="55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</row>
    <row r="514" spans="1:138" ht="14.5">
      <c r="A514" s="54"/>
      <c r="B514" s="54"/>
      <c r="C514" s="55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</row>
    <row r="515" spans="1:138" ht="14.5">
      <c r="A515" s="54"/>
      <c r="B515" s="54"/>
      <c r="C515" s="55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</row>
    <row r="516" spans="1:138" ht="14.5">
      <c r="A516" s="54"/>
      <c r="B516" s="54"/>
      <c r="C516" s="55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</row>
    <row r="517" spans="1:138" ht="14.5">
      <c r="A517" s="54"/>
      <c r="B517" s="54"/>
      <c r="C517" s="55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</row>
    <row r="518" spans="1:138" ht="14.5">
      <c r="A518" s="54"/>
      <c r="B518" s="54"/>
      <c r="C518" s="55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</row>
    <row r="519" spans="1:138" ht="14.5">
      <c r="A519" s="54"/>
      <c r="B519" s="54"/>
      <c r="C519" s="55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</row>
    <row r="520" spans="1:138" ht="14.5">
      <c r="A520" s="54"/>
      <c r="B520" s="54"/>
      <c r="C520" s="55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</row>
    <row r="521" spans="1:138" ht="14.5">
      <c r="A521" s="54"/>
      <c r="B521" s="54"/>
      <c r="C521" s="55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</row>
    <row r="522" spans="1:138" ht="14.5">
      <c r="A522" s="54"/>
      <c r="B522" s="54"/>
      <c r="C522" s="55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</row>
    <row r="523" spans="1:138" ht="14.5">
      <c r="A523" s="54"/>
      <c r="B523" s="54"/>
      <c r="C523" s="55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</row>
    <row r="524" spans="1:138" ht="14.5">
      <c r="A524" s="54"/>
      <c r="B524" s="54"/>
      <c r="C524" s="55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</row>
    <row r="525" spans="1:138" ht="14.5">
      <c r="A525" s="54"/>
      <c r="B525" s="54"/>
      <c r="C525" s="55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</row>
    <row r="526" spans="1:138" ht="14.5">
      <c r="A526" s="54"/>
      <c r="B526" s="54"/>
      <c r="C526" s="55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</row>
    <row r="527" spans="1:138" ht="14.5">
      <c r="A527" s="54"/>
      <c r="B527" s="54"/>
      <c r="C527" s="55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</row>
    <row r="528" spans="1:138" ht="14.5">
      <c r="A528" s="54"/>
      <c r="B528" s="54"/>
      <c r="C528" s="55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</row>
    <row r="529" spans="1:138" ht="14.5">
      <c r="A529" s="54"/>
      <c r="B529" s="54"/>
      <c r="C529" s="55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</row>
    <row r="530" spans="1:138" ht="14.5">
      <c r="A530" s="54"/>
      <c r="B530" s="54"/>
      <c r="C530" s="55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</row>
    <row r="531" spans="1:138" ht="14.5">
      <c r="A531" s="54"/>
      <c r="B531" s="54"/>
      <c r="C531" s="55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</row>
    <row r="532" spans="1:138" ht="14.5">
      <c r="A532" s="54"/>
      <c r="B532" s="54"/>
      <c r="C532" s="55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</row>
    <row r="533" spans="1:138" ht="14.5">
      <c r="A533" s="54"/>
      <c r="B533" s="54"/>
      <c r="C533" s="55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</row>
    <row r="534" spans="1:138" ht="14.5">
      <c r="A534" s="54"/>
      <c r="B534" s="54"/>
      <c r="C534" s="55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</row>
    <row r="535" spans="1:138" ht="14.5">
      <c r="A535" s="54"/>
      <c r="B535" s="54"/>
      <c r="C535" s="55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</row>
    <row r="536" spans="1:138" ht="14.5">
      <c r="A536" s="54"/>
      <c r="B536" s="54"/>
      <c r="C536" s="55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</row>
    <row r="537" spans="1:138" ht="14.5">
      <c r="A537" s="54"/>
      <c r="B537" s="54"/>
      <c r="C537" s="55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</row>
    <row r="538" spans="1:138" ht="14.5">
      <c r="A538" s="54"/>
      <c r="B538" s="54"/>
      <c r="C538" s="55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</row>
    <row r="539" spans="1:138" ht="14.5">
      <c r="A539" s="54"/>
      <c r="B539" s="54"/>
      <c r="C539" s="55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</row>
    <row r="540" spans="1:138" ht="14.5">
      <c r="A540" s="54"/>
      <c r="B540" s="54"/>
      <c r="C540" s="55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</row>
    <row r="541" spans="1:138" ht="14.5">
      <c r="A541" s="54"/>
      <c r="B541" s="54"/>
      <c r="C541" s="55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</row>
    <row r="542" spans="1:138" ht="14.5">
      <c r="A542" s="54"/>
      <c r="B542" s="54"/>
      <c r="C542" s="55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</row>
    <row r="543" spans="1:138" ht="14.5">
      <c r="A543" s="54"/>
      <c r="B543" s="54"/>
      <c r="C543" s="55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</row>
    <row r="544" spans="1:138" ht="14.5">
      <c r="A544" s="54"/>
      <c r="B544" s="54"/>
      <c r="C544" s="55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</row>
    <row r="545" spans="1:138" ht="14.5">
      <c r="A545" s="54"/>
      <c r="B545" s="54"/>
      <c r="C545" s="55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</row>
    <row r="546" spans="1:138" ht="14.5">
      <c r="A546" s="54"/>
      <c r="B546" s="54"/>
      <c r="C546" s="55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</row>
    <row r="547" spans="1:138" ht="14.5">
      <c r="A547" s="54"/>
      <c r="B547" s="54"/>
      <c r="C547" s="55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</row>
    <row r="548" spans="1:138" ht="14.5">
      <c r="A548" s="54"/>
      <c r="B548" s="54"/>
      <c r="C548" s="55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</row>
    <row r="549" spans="1:138" ht="14.5">
      <c r="A549" s="54"/>
      <c r="B549" s="54"/>
      <c r="C549" s="55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</row>
    <row r="550" spans="1:138" ht="14.5">
      <c r="A550" s="54"/>
      <c r="B550" s="54"/>
      <c r="C550" s="55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</row>
    <row r="551" spans="1:138" ht="14.5">
      <c r="A551" s="54"/>
      <c r="B551" s="54"/>
      <c r="C551" s="55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</row>
    <row r="552" spans="1:138" ht="14.5">
      <c r="A552" s="54"/>
      <c r="B552" s="54"/>
      <c r="C552" s="55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</row>
    <row r="553" spans="1:138" ht="14.5">
      <c r="A553" s="54"/>
      <c r="B553" s="54"/>
      <c r="C553" s="55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</row>
    <row r="554" spans="1:138" ht="14.5">
      <c r="A554" s="54"/>
      <c r="B554" s="54"/>
      <c r="C554" s="55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</row>
    <row r="555" spans="1:138" ht="14.5">
      <c r="A555" s="54"/>
      <c r="B555" s="54"/>
      <c r="C555" s="55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</row>
    <row r="556" spans="1:138" ht="14.5">
      <c r="A556" s="54"/>
      <c r="B556" s="54"/>
      <c r="C556" s="55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</row>
    <row r="557" spans="1:138" ht="14.5">
      <c r="A557" s="54"/>
      <c r="B557" s="54"/>
      <c r="C557" s="55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</row>
    <row r="558" spans="1:138" ht="14.5">
      <c r="A558" s="54"/>
      <c r="B558" s="54"/>
      <c r="C558" s="55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</row>
    <row r="559" spans="1:138" ht="14.5">
      <c r="A559" s="54"/>
      <c r="B559" s="54"/>
      <c r="C559" s="55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</row>
    <row r="560" spans="1:138" ht="14.5">
      <c r="A560" s="54"/>
      <c r="B560" s="54"/>
      <c r="C560" s="55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</row>
    <row r="561" spans="1:138" ht="14.5">
      <c r="A561" s="54"/>
      <c r="B561" s="54"/>
      <c r="C561" s="55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</row>
    <row r="562" spans="1:138" ht="14.5">
      <c r="A562" s="54"/>
      <c r="B562" s="54"/>
      <c r="C562" s="55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</row>
    <row r="563" spans="1:138" ht="14.5">
      <c r="A563" s="54"/>
      <c r="B563" s="54"/>
      <c r="C563" s="55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</row>
    <row r="564" spans="1:138" ht="14.5">
      <c r="A564" s="54"/>
      <c r="B564" s="54"/>
      <c r="C564" s="55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</row>
    <row r="565" spans="1:138" ht="14.5">
      <c r="A565" s="54"/>
      <c r="B565" s="54"/>
      <c r="C565" s="55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</row>
    <row r="566" spans="1:138" ht="14.5">
      <c r="A566" s="54"/>
      <c r="B566" s="54"/>
      <c r="C566" s="55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</row>
    <row r="567" spans="1:138" ht="14.5">
      <c r="A567" s="54"/>
      <c r="B567" s="54"/>
      <c r="C567" s="55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</row>
    <row r="568" spans="1:138" ht="14.5">
      <c r="A568" s="54"/>
      <c r="B568" s="54"/>
      <c r="C568" s="55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</row>
    <row r="569" spans="1:138" ht="14.5">
      <c r="A569" s="54"/>
      <c r="B569" s="54"/>
      <c r="C569" s="55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</row>
    <row r="570" spans="1:138" ht="14.5">
      <c r="A570" s="54"/>
      <c r="B570" s="54"/>
      <c r="C570" s="55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</row>
    <row r="571" spans="1:138" ht="14.5">
      <c r="A571" s="54"/>
      <c r="B571" s="54"/>
      <c r="C571" s="55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</row>
    <row r="572" spans="1:138" ht="14.5">
      <c r="A572" s="54"/>
      <c r="B572" s="54"/>
      <c r="C572" s="55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</row>
    <row r="573" spans="1:138" ht="14.5">
      <c r="A573" s="54"/>
      <c r="B573" s="54"/>
      <c r="C573" s="55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</row>
    <row r="574" spans="1:138" ht="14.5">
      <c r="A574" s="54"/>
      <c r="B574" s="54"/>
      <c r="C574" s="55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</row>
    <row r="575" spans="1:138" ht="14.5">
      <c r="A575" s="54"/>
      <c r="B575" s="54"/>
      <c r="C575" s="55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</row>
    <row r="576" spans="1:138" ht="14.5">
      <c r="A576" s="54"/>
      <c r="B576" s="54"/>
      <c r="C576" s="55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</row>
    <row r="577" spans="1:138" ht="14.5">
      <c r="A577" s="54"/>
      <c r="B577" s="54"/>
      <c r="C577" s="55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</row>
    <row r="578" spans="1:138" ht="14.5">
      <c r="A578" s="54"/>
      <c r="B578" s="54"/>
      <c r="C578" s="55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</row>
    <row r="579" spans="1:138" ht="14.5">
      <c r="A579" s="54"/>
      <c r="B579" s="54"/>
      <c r="C579" s="55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</row>
    <row r="580" spans="1:138" ht="14.5">
      <c r="A580" s="54"/>
      <c r="B580" s="54"/>
      <c r="C580" s="55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</row>
    <row r="581" spans="1:138" ht="14.5">
      <c r="A581" s="54"/>
      <c r="B581" s="54"/>
      <c r="C581" s="55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</row>
    <row r="582" spans="1:138" ht="14.5">
      <c r="A582" s="54"/>
      <c r="B582" s="54"/>
      <c r="C582" s="55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</row>
    <row r="583" spans="1:138" ht="14.5">
      <c r="A583" s="54"/>
      <c r="B583" s="54"/>
      <c r="C583" s="55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</row>
    <row r="584" spans="1:138" ht="14.5">
      <c r="A584" s="54"/>
      <c r="B584" s="54"/>
      <c r="C584" s="55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</row>
    <row r="585" spans="1:138" ht="14.5">
      <c r="A585" s="54"/>
      <c r="B585" s="54"/>
      <c r="C585" s="55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</row>
    <row r="586" spans="1:138" ht="14.5">
      <c r="A586" s="54"/>
      <c r="B586" s="54"/>
      <c r="C586" s="55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</row>
    <row r="587" spans="1:138" ht="14.5">
      <c r="A587" s="54"/>
      <c r="B587" s="54"/>
      <c r="C587" s="55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</row>
    <row r="588" spans="1:138" ht="14.5">
      <c r="A588" s="54"/>
      <c r="B588" s="54"/>
      <c r="C588" s="55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</row>
    <row r="589" spans="1:138" ht="14.5">
      <c r="A589" s="54"/>
      <c r="B589" s="54"/>
      <c r="C589" s="55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</row>
    <row r="590" spans="1:138" ht="14.5">
      <c r="A590" s="23"/>
      <c r="B590" s="23"/>
      <c r="C590" s="24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</row>
    <row r="591" spans="1:138" ht="14.5">
      <c r="A591" s="23"/>
      <c r="B591" s="23"/>
      <c r="C591" s="24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</row>
    <row r="592" spans="1:138" ht="14.5">
      <c r="A592" s="23"/>
      <c r="B592" s="23"/>
      <c r="C592" s="24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</row>
    <row r="593" spans="1:138" ht="14.5">
      <c r="A593" s="23"/>
      <c r="B593" s="23"/>
      <c r="C593" s="24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</row>
    <row r="594" spans="1:138" ht="14.5">
      <c r="A594" s="23"/>
      <c r="B594" s="23"/>
      <c r="C594" s="24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</row>
    <row r="595" spans="1:138" ht="14.5">
      <c r="A595" s="23"/>
      <c r="B595" s="23"/>
      <c r="C595" s="24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</row>
    <row r="596" spans="1:138" ht="14.5">
      <c r="A596" s="23"/>
      <c r="B596" s="23"/>
      <c r="C596" s="24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</row>
    <row r="597" spans="1:138" ht="14.5">
      <c r="A597" s="23"/>
      <c r="B597" s="23"/>
      <c r="C597" s="24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</row>
    <row r="598" spans="1:138" ht="14.5">
      <c r="A598" s="23"/>
      <c r="B598" s="23"/>
      <c r="C598" s="24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</row>
    <row r="599" spans="1:138" ht="14.5">
      <c r="A599" s="23"/>
      <c r="B599" s="23"/>
      <c r="C599" s="24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</row>
    <row r="600" spans="1:138" ht="14.5">
      <c r="A600" s="23"/>
      <c r="B600" s="23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</row>
    <row r="601" spans="1:138" ht="14.5">
      <c r="A601" s="23"/>
      <c r="B601" s="23"/>
      <c r="C601" s="24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</row>
    <row r="602" spans="1:138" ht="14.5">
      <c r="A602" s="23"/>
      <c r="B602" s="23"/>
      <c r="C602" s="24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</row>
    <row r="603" spans="1:138" ht="14.5">
      <c r="A603" s="23"/>
      <c r="B603" s="23"/>
      <c r="C603" s="24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</row>
    <row r="604" spans="1:138" ht="14.5">
      <c r="A604" s="23"/>
      <c r="B604" s="23"/>
      <c r="C604" s="24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</row>
    <row r="605" spans="1:138" ht="14.5">
      <c r="A605" s="23"/>
      <c r="B605" s="23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</row>
    <row r="606" spans="1:138" ht="14.5">
      <c r="A606" s="23"/>
      <c r="B606" s="23"/>
      <c r="C606" s="24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</row>
    <row r="607" spans="1:138" ht="14.5">
      <c r="A607" s="23"/>
      <c r="B607" s="23"/>
      <c r="C607" s="24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</row>
    <row r="608" spans="1:138" ht="14.5">
      <c r="A608" s="23"/>
      <c r="B608" s="23"/>
      <c r="C608" s="24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</row>
    <row r="609" spans="1:138" ht="14.5">
      <c r="A609" s="23"/>
      <c r="B609" s="23"/>
      <c r="C609" s="24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</row>
    <row r="610" spans="1:138" ht="14.5">
      <c r="A610" s="23"/>
      <c r="B610" s="23"/>
      <c r="C610" s="24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</row>
    <row r="611" spans="1:138" ht="14.5">
      <c r="A611" s="23"/>
      <c r="B611" s="23"/>
      <c r="C611" s="24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</row>
    <row r="612" spans="1:138" ht="14.5">
      <c r="A612" s="23"/>
      <c r="B612" s="23"/>
      <c r="C612" s="24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</row>
    <row r="613" spans="1:138" ht="14.5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</row>
    <row r="614" spans="1:138" ht="14.5">
      <c r="A614" s="23"/>
      <c r="B614" s="23"/>
      <c r="C614" s="24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</row>
    <row r="615" spans="1:138" ht="14.5">
      <c r="A615" s="23"/>
      <c r="B615" s="23"/>
      <c r="C615" s="24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</row>
    <row r="616" spans="1:138" ht="14.5">
      <c r="A616" s="23"/>
      <c r="B616" s="23"/>
      <c r="C616" s="24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</row>
    <row r="617" spans="1:138" ht="14.5">
      <c r="A617" s="23"/>
      <c r="B617" s="23"/>
      <c r="C617" s="24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</row>
    <row r="618" spans="1:138" ht="14.5">
      <c r="A618" s="23"/>
      <c r="B618" s="23"/>
      <c r="C618" s="24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</row>
    <row r="619" spans="1:138" ht="14.5">
      <c r="A619" s="23"/>
      <c r="B619" s="23"/>
      <c r="C619" s="24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</row>
    <row r="620" spans="1:138" ht="14.5">
      <c r="A620" s="23"/>
      <c r="B620" s="23"/>
      <c r="C620" s="24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</row>
    <row r="621" spans="1:138" ht="14.5">
      <c r="A621" s="23"/>
      <c r="B621" s="23"/>
      <c r="C621" s="24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</row>
    <row r="622" spans="1:138" ht="14.5">
      <c r="A622" s="23"/>
      <c r="B622" s="23"/>
      <c r="C622" s="24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</row>
    <row r="623" spans="1:138" ht="14.5">
      <c r="A623" s="23"/>
      <c r="B623" s="23"/>
      <c r="C623" s="24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</row>
    <row r="624" spans="1:138" ht="14.5">
      <c r="A624" s="23"/>
      <c r="B624" s="23"/>
      <c r="C624" s="24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</row>
    <row r="625" spans="1:138" ht="14.5">
      <c r="A625" s="23"/>
      <c r="B625" s="23"/>
      <c r="C625" s="24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</row>
    <row r="626" spans="1:138" ht="14.5">
      <c r="A626" s="23"/>
      <c r="B626" s="23"/>
      <c r="C626" s="24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</row>
    <row r="627" spans="1:138" ht="14.5">
      <c r="A627" s="23"/>
      <c r="B627" s="23"/>
      <c r="C627" s="24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</row>
    <row r="628" spans="1:138" ht="14.5">
      <c r="A628" s="23"/>
      <c r="B628" s="23"/>
      <c r="C628" s="24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</row>
    <row r="629" spans="1:138" ht="14.5">
      <c r="A629" s="23"/>
      <c r="B629" s="23"/>
      <c r="C629" s="24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</row>
    <row r="630" spans="1:138" ht="14.5">
      <c r="A630" s="23"/>
      <c r="B630" s="23"/>
      <c r="C630" s="24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</row>
    <row r="631" spans="1:138" ht="14.5">
      <c r="A631" s="23"/>
      <c r="B631" s="23"/>
      <c r="C631" s="24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</row>
    <row r="632" spans="1:138" ht="14.5">
      <c r="A632" s="23"/>
      <c r="B632" s="23"/>
      <c r="C632" s="24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</row>
    <row r="633" spans="1:138" ht="14.5">
      <c r="A633" s="23"/>
      <c r="B633" s="23"/>
      <c r="C633" s="24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</row>
    <row r="634" spans="1:138" ht="14.5">
      <c r="A634" s="23"/>
      <c r="B634" s="23"/>
      <c r="C634" s="24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</row>
    <row r="635" spans="1:138" ht="14.5">
      <c r="A635" s="23"/>
      <c r="B635" s="23"/>
      <c r="C635" s="24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</row>
    <row r="636" spans="1:138" ht="14.5">
      <c r="A636" s="23"/>
      <c r="B636" s="23"/>
      <c r="C636" s="24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</row>
    <row r="637" spans="1:138" ht="14.5">
      <c r="A637" s="23"/>
      <c r="B637" s="23"/>
      <c r="C637" s="24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</row>
    <row r="638" spans="1:138" ht="14.5">
      <c r="A638" s="23"/>
      <c r="B638" s="23"/>
      <c r="C638" s="24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</row>
    <row r="639" spans="1:138" ht="14.5">
      <c r="A639" s="23"/>
      <c r="B639" s="23"/>
      <c r="C639" s="24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</row>
    <row r="640" spans="1:138" ht="14.5">
      <c r="A640" s="23"/>
      <c r="B640" s="23"/>
      <c r="C640" s="24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</row>
    <row r="641" spans="1:138" ht="14.5">
      <c r="A641" s="23"/>
      <c r="B641" s="23"/>
      <c r="C641" s="24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</row>
    <row r="642" spans="1:138" ht="14.5">
      <c r="A642" s="23"/>
      <c r="B642" s="23"/>
      <c r="C642" s="24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</row>
    <row r="643" spans="1:138" ht="14.5">
      <c r="A643" s="23"/>
      <c r="B643" s="23"/>
      <c r="C643" s="24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</row>
    <row r="644" spans="1:138" ht="14.5">
      <c r="A644" s="23"/>
      <c r="B644" s="23"/>
      <c r="C644" s="24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</row>
    <row r="645" spans="1:138" ht="14.5">
      <c r="A645" s="23"/>
      <c r="B645" s="23"/>
      <c r="C645" s="24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</row>
    <row r="646" spans="1:138" ht="14.5">
      <c r="A646" s="23"/>
      <c r="B646" s="23"/>
      <c r="C646" s="24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</row>
    <row r="647" spans="1:138" ht="14.5">
      <c r="A647" s="23"/>
      <c r="B647" s="23"/>
      <c r="C647" s="24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</row>
    <row r="648" spans="1:138" ht="14.5">
      <c r="A648" s="23"/>
      <c r="B648" s="23"/>
      <c r="C648" s="24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</row>
    <row r="649" spans="1:138" ht="14.5">
      <c r="A649" s="23"/>
      <c r="B649" s="23"/>
      <c r="C649" s="24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</row>
    <row r="650" spans="1:138" ht="14.5">
      <c r="A650" s="23"/>
      <c r="B650" s="23"/>
      <c r="C650" s="24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</row>
    <row r="651" spans="1:138" ht="14.5">
      <c r="A651" s="23"/>
      <c r="B651" s="23"/>
      <c r="C651" s="24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</row>
    <row r="652" spans="1:138" ht="14.5">
      <c r="A652" s="23"/>
      <c r="B652" s="23"/>
      <c r="C652" s="24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</row>
    <row r="653" spans="1:138" ht="14.5">
      <c r="A653" s="23"/>
      <c r="B653" s="23"/>
      <c r="C653" s="24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</row>
    <row r="654" spans="1:138" ht="14.5">
      <c r="A654" s="23"/>
      <c r="B654" s="23"/>
      <c r="C654" s="24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</row>
    <row r="655" spans="1:138" ht="14.5">
      <c r="A655" s="23"/>
      <c r="B655" s="23"/>
      <c r="C655" s="24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</row>
    <row r="656" spans="1:138" ht="14.5">
      <c r="A656" s="23"/>
      <c r="B656" s="23"/>
      <c r="C656" s="24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</row>
    <row r="657" spans="1:138" ht="14.5">
      <c r="A657" s="23"/>
      <c r="B657" s="23"/>
      <c r="C657" s="24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</row>
    <row r="658" spans="1:138" ht="14.5">
      <c r="A658" s="23"/>
      <c r="B658" s="23"/>
      <c r="C658" s="24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</row>
    <row r="659" spans="1:138" ht="14.5">
      <c r="A659" s="23"/>
      <c r="B659" s="23"/>
      <c r="C659" s="24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</row>
    <row r="660" spans="1:138" ht="14.5">
      <c r="A660" s="23"/>
      <c r="B660" s="23"/>
      <c r="C660" s="24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</row>
    <row r="661" spans="1:138" ht="14.5">
      <c r="A661" s="23"/>
      <c r="B661" s="23"/>
      <c r="C661" s="24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</row>
    <row r="662" spans="1:138" ht="14.5">
      <c r="A662" s="23"/>
      <c r="B662" s="23"/>
      <c r="C662" s="24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</row>
    <row r="663" spans="1:138" ht="14.5">
      <c r="A663" s="23"/>
      <c r="B663" s="23"/>
      <c r="C663" s="24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</row>
    <row r="664" spans="1:138" ht="14.5">
      <c r="A664" s="23"/>
      <c r="B664" s="23"/>
      <c r="C664" s="24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</row>
    <row r="665" spans="1:138" ht="14.5">
      <c r="A665" s="23"/>
      <c r="B665" s="23"/>
      <c r="C665" s="24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</row>
    <row r="666" spans="1:138" ht="14.5">
      <c r="A666" s="23"/>
      <c r="B666" s="23"/>
      <c r="C666" s="24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</row>
    <row r="667" spans="1:138" ht="14.5">
      <c r="A667" s="23"/>
      <c r="B667" s="23"/>
      <c r="C667" s="24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</row>
    <row r="668" spans="1:138" ht="14.5">
      <c r="A668" s="23"/>
      <c r="B668" s="23"/>
      <c r="C668" s="24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</row>
    <row r="669" spans="1:138" ht="14.5">
      <c r="A669" s="23"/>
      <c r="B669" s="23"/>
      <c r="C669" s="24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</row>
    <row r="670" spans="1:138" ht="14.5">
      <c r="A670" s="23"/>
      <c r="B670" s="23"/>
      <c r="C670" s="24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</row>
    <row r="671" spans="1:138" ht="14.5">
      <c r="A671" s="23"/>
      <c r="B671" s="23"/>
      <c r="C671" s="24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</row>
    <row r="672" spans="1:138" ht="14.5">
      <c r="A672" s="23"/>
      <c r="B672" s="23"/>
      <c r="C672" s="24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</row>
    <row r="673" spans="1:138" ht="14.5">
      <c r="A673" s="23"/>
      <c r="B673" s="23"/>
      <c r="C673" s="24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</row>
    <row r="674" spans="1:138" ht="14.5">
      <c r="A674" s="23"/>
      <c r="B674" s="23"/>
      <c r="C674" s="24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</row>
    <row r="675" spans="1:138" ht="14.5">
      <c r="A675" s="23"/>
      <c r="B675" s="23"/>
      <c r="C675" s="24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</row>
    <row r="676" spans="1:138" ht="14.5">
      <c r="A676" s="23"/>
      <c r="B676" s="23"/>
      <c r="C676" s="24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</row>
    <row r="677" spans="1:138" ht="14.5">
      <c r="A677" s="23"/>
      <c r="B677" s="23"/>
      <c r="C677" s="24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</row>
    <row r="678" spans="1:138" ht="14.5">
      <c r="A678" s="23"/>
      <c r="B678" s="23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</row>
    <row r="679" spans="1:138" ht="14.5">
      <c r="A679" s="23"/>
      <c r="B679" s="23"/>
      <c r="C679" s="24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</row>
    <row r="680" spans="1:138" ht="14.5">
      <c r="A680" s="23"/>
      <c r="B680" s="23"/>
      <c r="C680" s="24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</row>
    <row r="681" spans="1:138" ht="14.5">
      <c r="A681" s="23"/>
      <c r="B681" s="23"/>
      <c r="C681" s="24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</row>
    <row r="682" spans="1:138" ht="14.5">
      <c r="A682" s="23"/>
      <c r="B682" s="23"/>
      <c r="C682" s="24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</row>
    <row r="683" spans="1:138" ht="14.5">
      <c r="A683" s="23"/>
      <c r="B683" s="23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</row>
    <row r="684" spans="1:138" ht="14.5">
      <c r="A684" s="23"/>
      <c r="B684" s="23"/>
      <c r="C684" s="24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</row>
    <row r="685" spans="1:138" ht="14.5">
      <c r="A685" s="23"/>
      <c r="B685" s="23"/>
      <c r="C685" s="24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</row>
    <row r="686" spans="1:138" ht="14.5">
      <c r="A686" s="23"/>
      <c r="B686" s="23"/>
      <c r="C686" s="24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</row>
    <row r="687" spans="1:138" ht="14.5">
      <c r="A687" s="23"/>
      <c r="B687" s="23"/>
      <c r="C687" s="24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</row>
    <row r="688" spans="1:138" ht="14.5">
      <c r="A688" s="23"/>
      <c r="B688" s="23"/>
      <c r="C688" s="24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</row>
    <row r="689" spans="1:138" ht="14.5">
      <c r="A689" s="23"/>
      <c r="B689" s="23"/>
      <c r="C689" s="24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</row>
    <row r="690" spans="1:138" ht="14.5">
      <c r="A690" s="23"/>
      <c r="B690" s="23"/>
      <c r="C690" s="24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</row>
    <row r="691" spans="1:138" ht="14.5">
      <c r="A691" s="23"/>
      <c r="B691" s="23"/>
      <c r="C691" s="24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</row>
    <row r="692" spans="1:138" ht="14.5">
      <c r="A692" s="23"/>
      <c r="B692" s="23"/>
      <c r="C692" s="24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</row>
    <row r="693" spans="1:138" ht="14.5">
      <c r="A693" s="23"/>
      <c r="B693" s="23"/>
      <c r="C693" s="24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</row>
    <row r="694" spans="1:138" ht="14.5">
      <c r="A694" s="23"/>
      <c r="B694" s="23"/>
      <c r="C694" s="24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</row>
    <row r="695" spans="1:138" ht="14.5">
      <c r="A695" s="23"/>
      <c r="B695" s="23"/>
      <c r="C695" s="24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</row>
    <row r="696" spans="1:138" ht="14.5">
      <c r="A696" s="23"/>
      <c r="B696" s="23"/>
      <c r="C696" s="24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</row>
    <row r="697" spans="1:138" ht="14.5">
      <c r="A697" s="23"/>
      <c r="B697" s="23"/>
      <c r="C697" s="24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</row>
    <row r="698" spans="1:138" ht="14.5">
      <c r="A698" s="23"/>
      <c r="B698" s="23"/>
      <c r="C698" s="24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</row>
    <row r="699" spans="1:138" ht="14.5">
      <c r="A699" s="23"/>
      <c r="B699" s="23"/>
      <c r="C699" s="24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</row>
    <row r="700" spans="1:138" ht="14.5">
      <c r="A700" s="23"/>
      <c r="B700" s="23"/>
      <c r="C700" s="24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</row>
    <row r="701" spans="1:138" ht="14.5">
      <c r="A701" s="23"/>
      <c r="B701" s="23"/>
      <c r="C701" s="24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</row>
    <row r="702" spans="1:138" ht="14.5">
      <c r="A702" s="23"/>
      <c r="B702" s="23"/>
      <c r="C702" s="24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</row>
    <row r="703" spans="1:138" ht="14.5">
      <c r="A703" s="23"/>
      <c r="B703" s="23"/>
      <c r="C703" s="24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</row>
    <row r="704" spans="1:138" ht="14.5">
      <c r="A704" s="23"/>
      <c r="B704" s="23"/>
      <c r="C704" s="24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</row>
    <row r="705" spans="1:138" ht="14.5">
      <c r="A705" s="23"/>
      <c r="B705" s="23"/>
      <c r="C705" s="24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</row>
    <row r="706" spans="1:138" ht="14.5">
      <c r="A706" s="23"/>
      <c r="B706" s="23"/>
      <c r="C706" s="24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</row>
    <row r="707" spans="1:138" ht="14.5">
      <c r="A707" s="23"/>
      <c r="B707" s="23"/>
      <c r="C707" s="24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</row>
    <row r="708" spans="1:138" ht="14.5">
      <c r="A708" s="23"/>
      <c r="B708" s="23"/>
      <c r="C708" s="24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</row>
    <row r="709" spans="1:138" ht="14.5">
      <c r="A709" s="23"/>
      <c r="B709" s="23"/>
      <c r="C709" s="24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</row>
    <row r="710" spans="1:138" ht="14.5">
      <c r="A710" s="23"/>
      <c r="B710" s="23"/>
      <c r="C710" s="24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</row>
    <row r="711" spans="1:138" ht="14.5">
      <c r="A711" s="23"/>
      <c r="B711" s="23"/>
      <c r="C711" s="24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</row>
    <row r="712" spans="1:138" ht="14.5">
      <c r="A712" s="23"/>
      <c r="B712" s="23"/>
      <c r="C712" s="24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</row>
    <row r="713" spans="1:138" ht="14.5">
      <c r="A713" s="23"/>
      <c r="B713" s="23"/>
      <c r="C713" s="24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</row>
    <row r="714" spans="1:138" ht="14.5">
      <c r="A714" s="23"/>
      <c r="B714" s="23"/>
      <c r="C714" s="24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</row>
    <row r="715" spans="1:138" ht="14.5">
      <c r="A715" s="23"/>
      <c r="B715" s="23"/>
      <c r="C715" s="24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</row>
    <row r="716" spans="1:138" ht="14.5">
      <c r="A716" s="23"/>
      <c r="B716" s="23"/>
      <c r="C716" s="24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</row>
    <row r="717" spans="1:138" ht="14.5">
      <c r="A717" s="23"/>
      <c r="B717" s="23"/>
      <c r="C717" s="24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</row>
    <row r="718" spans="1:138" ht="14.5">
      <c r="A718" s="23"/>
      <c r="B718" s="23"/>
      <c r="C718" s="24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</row>
    <row r="719" spans="1:138" ht="14.5">
      <c r="A719" s="23"/>
      <c r="B719" s="23"/>
      <c r="C719" s="24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</row>
    <row r="720" spans="1:138" ht="14.5">
      <c r="A720" s="23"/>
      <c r="B720" s="23"/>
      <c r="C720" s="24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</row>
    <row r="721" spans="1:138" ht="14.5">
      <c r="A721" s="23"/>
      <c r="B721" s="23"/>
      <c r="C721" s="24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</row>
    <row r="722" spans="1:138" ht="14.5">
      <c r="A722" s="23"/>
      <c r="B722" s="23"/>
      <c r="C722" s="24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</row>
    <row r="723" spans="1:138" ht="14.5">
      <c r="A723" s="23"/>
      <c r="B723" s="23"/>
      <c r="C723" s="24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</row>
    <row r="724" spans="1:138" ht="14.5">
      <c r="A724" s="23"/>
      <c r="B724" s="23"/>
      <c r="C724" s="24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</row>
    <row r="725" spans="1:138" ht="14.5">
      <c r="A725" s="23"/>
      <c r="B725" s="23"/>
      <c r="C725" s="24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</row>
    <row r="726" spans="1:138" ht="14.5">
      <c r="A726" s="23"/>
      <c r="B726" s="23"/>
      <c r="C726" s="24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</row>
    <row r="727" spans="1:138" ht="14.5">
      <c r="A727" s="23"/>
      <c r="B727" s="23"/>
      <c r="C727" s="24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</row>
    <row r="728" spans="1:138" ht="14.5">
      <c r="A728" s="23"/>
      <c r="B728" s="23"/>
      <c r="C728" s="24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</row>
    <row r="729" spans="1:138" ht="14.5">
      <c r="A729" s="23"/>
      <c r="B729" s="23"/>
      <c r="C729" s="24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</row>
    <row r="730" spans="1:138" ht="14.5">
      <c r="A730" s="23"/>
      <c r="B730" s="23"/>
      <c r="C730" s="24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</row>
    <row r="731" spans="1:138" ht="14.5">
      <c r="A731" s="23"/>
      <c r="B731" s="23"/>
      <c r="C731" s="24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</row>
    <row r="732" spans="1:138" ht="14.5">
      <c r="A732" s="23"/>
      <c r="B732" s="23"/>
      <c r="C732" s="24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</row>
    <row r="733" spans="1:138" ht="14.5">
      <c r="A733" s="23"/>
      <c r="B733" s="23"/>
      <c r="C733" s="24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</row>
    <row r="734" spans="1:138" ht="14.5">
      <c r="A734" s="23"/>
      <c r="B734" s="23"/>
      <c r="C734" s="24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</row>
    <row r="735" spans="1:138" ht="14.5">
      <c r="A735" s="23"/>
      <c r="B735" s="23"/>
      <c r="C735" s="24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</row>
    <row r="736" spans="1:138" ht="14.5">
      <c r="A736" s="23"/>
      <c r="B736" s="23"/>
      <c r="C736" s="24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</row>
    <row r="737" spans="1:138" ht="14.5">
      <c r="A737" s="23"/>
      <c r="B737" s="23"/>
      <c r="C737" s="24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</row>
    <row r="738" spans="1:138" ht="14.5">
      <c r="A738" s="23"/>
      <c r="B738" s="23"/>
      <c r="C738" s="24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</row>
    <row r="739" spans="1:138" ht="14.5">
      <c r="A739" s="23"/>
      <c r="B739" s="23"/>
      <c r="C739" s="24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</row>
    <row r="740" spans="1:138" ht="14.5">
      <c r="A740" s="23"/>
      <c r="B740" s="23"/>
      <c r="C740" s="24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</row>
    <row r="741" spans="1:138" ht="14.5">
      <c r="A741" s="23"/>
      <c r="B741" s="23"/>
      <c r="C741" s="24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</row>
    <row r="742" spans="1:138" ht="14.5">
      <c r="A742" s="23"/>
      <c r="B742" s="23"/>
      <c r="C742" s="24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</row>
    <row r="743" spans="1:138" ht="14.5">
      <c r="A743" s="23"/>
      <c r="B743" s="23"/>
      <c r="C743" s="24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</row>
    <row r="744" spans="1:138" ht="14.5">
      <c r="A744" s="23"/>
      <c r="B744" s="23"/>
      <c r="C744" s="24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</row>
    <row r="745" spans="1:138" ht="14.5">
      <c r="A745" s="23"/>
      <c r="B745" s="23"/>
      <c r="C745" s="24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</row>
    <row r="746" spans="1:138" ht="14.5">
      <c r="A746" s="23"/>
      <c r="B746" s="23"/>
      <c r="C746" s="24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</row>
    <row r="747" spans="1:138" ht="14.5">
      <c r="A747" s="23"/>
      <c r="B747" s="23"/>
      <c r="C747" s="24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</row>
    <row r="748" spans="1:138" ht="14.5">
      <c r="A748" s="23"/>
      <c r="B748" s="23"/>
      <c r="C748" s="24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</row>
    <row r="749" spans="1:138" ht="14.5">
      <c r="A749" s="23"/>
      <c r="B749" s="23"/>
      <c r="C749" s="24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</row>
    <row r="750" spans="1:138" ht="14.5">
      <c r="A750" s="23"/>
      <c r="B750" s="23"/>
      <c r="C750" s="24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</row>
    <row r="751" spans="1:138" ht="14.5">
      <c r="A751" s="23"/>
      <c r="B751" s="23"/>
      <c r="C751" s="24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</row>
    <row r="752" spans="1:138" ht="14.5">
      <c r="A752" s="23"/>
      <c r="B752" s="23"/>
      <c r="C752" s="24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</row>
    <row r="753" spans="1:138" ht="14.5">
      <c r="A753" s="23"/>
      <c r="B753" s="23"/>
      <c r="C753" s="24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</row>
    <row r="754" spans="1:138" ht="14.5">
      <c r="A754" s="23"/>
      <c r="B754" s="23"/>
      <c r="C754" s="24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</row>
    <row r="755" spans="1:138" ht="14.5">
      <c r="A755" s="23"/>
      <c r="B755" s="23"/>
      <c r="C755" s="24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</row>
    <row r="756" spans="1:138" ht="14.5">
      <c r="A756" s="23"/>
      <c r="B756" s="23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</row>
    <row r="757" spans="1:138" ht="14.5">
      <c r="A757" s="23"/>
      <c r="B757" s="23"/>
      <c r="C757" s="24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</row>
    <row r="758" spans="1:138" ht="14.5">
      <c r="A758" s="23"/>
      <c r="B758" s="23"/>
      <c r="C758" s="24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</row>
    <row r="759" spans="1:138" ht="14.5">
      <c r="A759" s="23"/>
      <c r="B759" s="23"/>
      <c r="C759" s="24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</row>
    <row r="760" spans="1:138" ht="14.5">
      <c r="A760" s="23"/>
      <c r="B760" s="23"/>
      <c r="C760" s="24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</row>
    <row r="761" spans="1:138" ht="14.5">
      <c r="A761" s="23"/>
      <c r="B761" s="23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</row>
    <row r="762" spans="1:138" ht="14.5">
      <c r="A762" s="23"/>
      <c r="B762" s="23"/>
      <c r="C762" s="24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</row>
    <row r="763" spans="1:138" ht="14.5">
      <c r="A763" s="23"/>
      <c r="B763" s="23"/>
      <c r="C763" s="24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</row>
    <row r="764" spans="1:138" ht="14.5">
      <c r="A764" s="23"/>
      <c r="B764" s="23"/>
      <c r="C764" s="24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</row>
    <row r="765" spans="1:138" ht="14.5">
      <c r="A765" s="23"/>
      <c r="B765" s="23"/>
      <c r="C765" s="24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</row>
    <row r="766" spans="1:138" ht="14.5">
      <c r="A766" s="23"/>
      <c r="B766" s="23"/>
      <c r="C766" s="24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</row>
    <row r="767" spans="1:138" ht="14.5">
      <c r="A767" s="23"/>
      <c r="B767" s="23"/>
      <c r="C767" s="24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</row>
    <row r="768" spans="1:138" ht="14.5">
      <c r="A768" s="23"/>
      <c r="B768" s="23"/>
      <c r="C768" s="24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</row>
    <row r="769" spans="1:138" ht="14.5">
      <c r="A769" s="23"/>
      <c r="B769" s="23"/>
      <c r="C769" s="24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</row>
    <row r="770" spans="1:138" ht="14.5">
      <c r="A770" s="23"/>
      <c r="B770" s="23"/>
      <c r="C770" s="24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</row>
    <row r="771" spans="1:138" ht="14.5">
      <c r="A771" s="23"/>
      <c r="B771" s="23"/>
      <c r="C771" s="24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</row>
    <row r="772" spans="1:138" ht="14.5">
      <c r="A772" s="23"/>
      <c r="B772" s="23"/>
      <c r="C772" s="24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</row>
    <row r="773" spans="1:138" ht="14.5">
      <c r="A773" s="23"/>
      <c r="B773" s="23"/>
      <c r="C773" s="24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</row>
    <row r="774" spans="1:138" ht="14.5">
      <c r="A774" s="23"/>
      <c r="B774" s="23"/>
      <c r="C774" s="24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</row>
    <row r="775" spans="1:138" ht="14.5">
      <c r="A775" s="23"/>
      <c r="B775" s="23"/>
      <c r="C775" s="24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</row>
    <row r="776" spans="1:138" ht="14.5">
      <c r="A776" s="23"/>
      <c r="B776" s="23"/>
      <c r="C776" s="24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</row>
    <row r="777" spans="1:138" ht="14.5">
      <c r="A777" s="23"/>
      <c r="B777" s="23"/>
      <c r="C777" s="24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</row>
    <row r="778" spans="1:138" ht="14.5">
      <c r="A778" s="23"/>
      <c r="B778" s="23"/>
      <c r="C778" s="24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</row>
    <row r="779" spans="1:138" ht="14.5">
      <c r="A779" s="23"/>
      <c r="B779" s="23"/>
      <c r="C779" s="24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</row>
    <row r="780" spans="1:138" ht="14.5">
      <c r="A780" s="23"/>
      <c r="B780" s="23"/>
      <c r="C780" s="24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</row>
    <row r="781" spans="1:138" ht="14.5">
      <c r="A781" s="23"/>
      <c r="B781" s="23"/>
      <c r="C781" s="24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</row>
    <row r="782" spans="1:138" ht="14.5">
      <c r="A782" s="23"/>
      <c r="B782" s="23"/>
      <c r="C782" s="24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</row>
    <row r="783" spans="1:138" ht="14.5">
      <c r="A783" s="23"/>
      <c r="B783" s="23"/>
      <c r="C783" s="24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</row>
    <row r="784" spans="1:138" ht="14.5">
      <c r="A784" s="23"/>
      <c r="B784" s="23"/>
      <c r="C784" s="24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</row>
    <row r="785" spans="1:138" ht="14.5">
      <c r="A785" s="23"/>
      <c r="B785" s="23"/>
      <c r="C785" s="24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</row>
    <row r="786" spans="1:138" ht="14.5">
      <c r="A786" s="23"/>
      <c r="B786" s="23"/>
      <c r="C786" s="24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</row>
    <row r="787" spans="1:138" ht="14.5">
      <c r="A787" s="23"/>
      <c r="B787" s="23"/>
      <c r="C787" s="24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</row>
    <row r="788" spans="1:138" ht="14.5">
      <c r="A788" s="23"/>
      <c r="B788" s="23"/>
      <c r="C788" s="24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</row>
    <row r="789" spans="1:138" ht="14.5">
      <c r="A789" s="23"/>
      <c r="B789" s="23"/>
      <c r="C789" s="24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</row>
    <row r="790" spans="1:138" ht="14.5">
      <c r="A790" s="23"/>
      <c r="B790" s="23"/>
      <c r="C790" s="24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</row>
    <row r="791" spans="1:138" ht="14.5">
      <c r="A791" s="23"/>
      <c r="B791" s="23"/>
      <c r="C791" s="24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</row>
    <row r="792" spans="1:138" ht="14.5">
      <c r="A792" s="23"/>
      <c r="B792" s="23"/>
      <c r="C792" s="24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</row>
    <row r="793" spans="1:138" ht="14.5">
      <c r="A793" s="23"/>
      <c r="B793" s="23"/>
      <c r="C793" s="24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</row>
    <row r="794" spans="1:138" ht="14.5">
      <c r="A794" s="23"/>
      <c r="B794" s="23"/>
      <c r="C794" s="24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</row>
    <row r="795" spans="1:138" ht="14.5">
      <c r="A795" s="23"/>
      <c r="B795" s="23"/>
      <c r="C795" s="24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</row>
    <row r="796" spans="1:138" ht="14.5">
      <c r="A796" s="23"/>
      <c r="B796" s="23"/>
      <c r="C796" s="24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</row>
    <row r="797" spans="1:138" ht="14.5">
      <c r="A797" s="23"/>
      <c r="B797" s="23"/>
      <c r="C797" s="24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</row>
    <row r="798" spans="1:138" ht="14.5">
      <c r="A798" s="23"/>
      <c r="B798" s="23"/>
      <c r="C798" s="24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</row>
    <row r="799" spans="1:138" ht="14.5">
      <c r="A799" s="23"/>
      <c r="B799" s="23"/>
      <c r="C799" s="24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</row>
    <row r="800" spans="1:138" ht="14.5">
      <c r="A800" s="23"/>
      <c r="B800" s="23"/>
      <c r="C800" s="24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</row>
    <row r="801" spans="1:138" ht="14.5">
      <c r="A801" s="23"/>
      <c r="B801" s="23"/>
      <c r="C801" s="24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</row>
    <row r="802" spans="1:138" ht="14.5">
      <c r="A802" s="23"/>
      <c r="B802" s="23"/>
      <c r="C802" s="24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</row>
    <row r="803" spans="1:138" ht="14.5">
      <c r="A803" s="23"/>
      <c r="B803" s="23"/>
      <c r="C803" s="24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</row>
    <row r="804" spans="1:138" ht="14.5">
      <c r="A804" s="23"/>
      <c r="B804" s="23"/>
      <c r="C804" s="24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</row>
    <row r="805" spans="1:138" ht="14.5">
      <c r="A805" s="23"/>
      <c r="B805" s="23"/>
      <c r="C805" s="24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</row>
    <row r="806" spans="1:138" ht="14.5">
      <c r="A806" s="23"/>
      <c r="B806" s="23"/>
      <c r="C806" s="24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</row>
    <row r="807" spans="1:138" ht="14.5">
      <c r="A807" s="23"/>
      <c r="B807" s="23"/>
      <c r="C807" s="24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</row>
    <row r="808" spans="1:138" ht="14.5">
      <c r="A808" s="23"/>
      <c r="B808" s="23"/>
      <c r="C808" s="24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</row>
    <row r="809" spans="1:138" ht="14.5">
      <c r="A809" s="23"/>
      <c r="B809" s="23"/>
      <c r="C809" s="24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</row>
    <row r="810" spans="1:138" ht="14.5">
      <c r="A810" s="23"/>
      <c r="B810" s="23"/>
      <c r="C810" s="24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</row>
    <row r="811" spans="1:138" ht="14.5">
      <c r="A811" s="23"/>
      <c r="B811" s="23"/>
      <c r="C811" s="24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</row>
    <row r="812" spans="1:138" ht="14.5">
      <c r="A812" s="23"/>
      <c r="B812" s="23"/>
      <c r="C812" s="24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</row>
    <row r="813" spans="1:138" ht="14.5">
      <c r="A813" s="23"/>
      <c r="B813" s="23"/>
      <c r="C813" s="24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</row>
    <row r="814" spans="1:138" ht="14.5">
      <c r="A814" s="23"/>
      <c r="B814" s="23"/>
      <c r="C814" s="24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</row>
    <row r="815" spans="1:138" ht="14.5">
      <c r="A815" s="23"/>
      <c r="B815" s="23"/>
      <c r="C815" s="24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</row>
    <row r="816" spans="1:138" ht="14.5">
      <c r="A816" s="23"/>
      <c r="B816" s="23"/>
      <c r="C816" s="24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</row>
    <row r="817" spans="1:138" ht="14.5">
      <c r="A817" s="23"/>
      <c r="B817" s="23"/>
      <c r="C817" s="24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</row>
    <row r="818" spans="1:138" ht="14.5">
      <c r="A818" s="23"/>
      <c r="B818" s="23"/>
      <c r="C818" s="24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</row>
    <row r="819" spans="1:138" ht="14.5">
      <c r="A819" s="23"/>
      <c r="B819" s="23"/>
      <c r="C819" s="24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</row>
    <row r="820" spans="1:138" ht="14.5">
      <c r="A820" s="23"/>
      <c r="B820" s="23"/>
      <c r="C820" s="24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</row>
    <row r="821" spans="1:138" ht="14.5">
      <c r="A821" s="23"/>
      <c r="B821" s="23"/>
      <c r="C821" s="24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</row>
    <row r="822" spans="1:138" ht="14.5">
      <c r="A822" s="23"/>
      <c r="B822" s="23"/>
      <c r="C822" s="24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</row>
    <row r="823" spans="1:138" ht="14.5">
      <c r="A823" s="23"/>
      <c r="B823" s="23"/>
      <c r="C823" s="24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</row>
    <row r="824" spans="1:138" ht="14.5">
      <c r="A824" s="23"/>
      <c r="B824" s="23"/>
      <c r="C824" s="24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</row>
    <row r="825" spans="1:138" ht="14.5">
      <c r="A825" s="23"/>
      <c r="B825" s="23"/>
      <c r="C825" s="24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</row>
    <row r="826" spans="1:138" ht="14.5">
      <c r="A826" s="23"/>
      <c r="B826" s="23"/>
      <c r="C826" s="24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</row>
    <row r="827" spans="1:138" ht="14.5">
      <c r="A827" s="23"/>
      <c r="B827" s="23"/>
      <c r="C827" s="24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</row>
    <row r="828" spans="1:138" ht="14.5">
      <c r="A828" s="23"/>
      <c r="B828" s="23"/>
      <c r="C828" s="24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</row>
    <row r="829" spans="1:138" ht="14.5">
      <c r="A829" s="23"/>
      <c r="B829" s="23"/>
      <c r="C829" s="24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</row>
    <row r="830" spans="1:138" ht="14.5">
      <c r="A830" s="23"/>
      <c r="B830" s="23"/>
      <c r="C830" s="24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</row>
    <row r="831" spans="1:138" ht="14.5">
      <c r="A831" s="23"/>
      <c r="B831" s="23"/>
      <c r="C831" s="24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</row>
    <row r="832" spans="1:138" ht="14.5">
      <c r="A832" s="23"/>
      <c r="B832" s="23"/>
      <c r="C832" s="24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</row>
    <row r="833" spans="1:138" ht="14.5">
      <c r="A833" s="23"/>
      <c r="B833" s="23"/>
      <c r="C833" s="24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</row>
    <row r="834" spans="1:138" ht="14.5">
      <c r="A834" s="23"/>
      <c r="B834" s="23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</row>
    <row r="835" spans="1:138" ht="14.5">
      <c r="A835" s="23"/>
      <c r="B835" s="23"/>
      <c r="C835" s="24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</row>
    <row r="836" spans="1:138" ht="14.5">
      <c r="A836" s="23"/>
      <c r="B836" s="23"/>
      <c r="C836" s="24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</row>
    <row r="837" spans="1:138" ht="14.5">
      <c r="A837" s="23"/>
      <c r="B837" s="23"/>
      <c r="C837" s="24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</row>
    <row r="838" spans="1:138" ht="14.5">
      <c r="A838" s="23"/>
      <c r="B838" s="23"/>
      <c r="C838" s="24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</row>
    <row r="839" spans="1:138" ht="14.5">
      <c r="A839" s="23"/>
      <c r="B839" s="23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</row>
    <row r="840" spans="1:138" ht="14.5">
      <c r="A840" s="23"/>
      <c r="B840" s="23"/>
      <c r="C840" s="24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</row>
    <row r="841" spans="1:138" ht="14.5">
      <c r="A841" s="23"/>
      <c r="B841" s="23"/>
      <c r="C841" s="24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</row>
    <row r="842" spans="1:138" ht="14.5">
      <c r="A842" s="23"/>
      <c r="B842" s="23"/>
      <c r="C842" s="24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</row>
    <row r="843" spans="1:138" ht="14.5">
      <c r="A843" s="23"/>
      <c r="B843" s="23"/>
      <c r="C843" s="24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</row>
    <row r="844" spans="1:138" ht="14.5">
      <c r="A844" s="23"/>
      <c r="B844" s="23"/>
      <c r="C844" s="24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</row>
    <row r="845" spans="1:138" ht="14.5">
      <c r="A845" s="23"/>
      <c r="B845" s="23"/>
      <c r="C845" s="24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</row>
    <row r="846" spans="1:138" ht="14.5">
      <c r="A846" s="23"/>
      <c r="B846" s="23"/>
      <c r="C846" s="24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</row>
    <row r="847" spans="1:138" ht="14.5">
      <c r="A847" s="23"/>
      <c r="B847" s="23"/>
      <c r="C847" s="24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</row>
    <row r="848" spans="1:138" ht="14.5">
      <c r="A848" s="23"/>
      <c r="B848" s="23"/>
      <c r="C848" s="24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</row>
    <row r="849" spans="1:138" ht="14.5">
      <c r="A849" s="23"/>
      <c r="B849" s="23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</row>
    <row r="850" spans="1:138" ht="14.5">
      <c r="A850" s="23"/>
      <c r="B850" s="23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</row>
    <row r="851" spans="1:138" ht="14.5">
      <c r="A851" s="23"/>
      <c r="B851" s="23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</row>
    <row r="852" spans="1:138" ht="14.5">
      <c r="A852" s="23"/>
      <c r="B852" s="23"/>
      <c r="C852" s="24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</row>
    <row r="853" spans="1:138" ht="14.5">
      <c r="A853" s="23"/>
      <c r="B853" s="23"/>
      <c r="C853" s="24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</row>
    <row r="854" spans="1:138" ht="14.5">
      <c r="A854" s="23"/>
      <c r="B854" s="23"/>
      <c r="C854" s="2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</row>
    <row r="855" spans="1:138" ht="14.5">
      <c r="A855" s="23"/>
      <c r="B855" s="23"/>
      <c r="C855" s="24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</row>
    <row r="856" spans="1:138" ht="14.5">
      <c r="A856" s="23"/>
      <c r="B856" s="23"/>
      <c r="C856" s="24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</row>
    <row r="857" spans="1:138" ht="14.5">
      <c r="A857" s="23"/>
      <c r="B857" s="23"/>
      <c r="C857" s="24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</row>
    <row r="858" spans="1:138" ht="14.5">
      <c r="A858" s="23"/>
      <c r="B858" s="23"/>
      <c r="C858" s="24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</row>
    <row r="859" spans="1:138" ht="14.5">
      <c r="A859" s="23"/>
      <c r="B859" s="23"/>
      <c r="C859" s="24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</row>
    <row r="860" spans="1:138" ht="14.5">
      <c r="A860" s="23"/>
      <c r="B860" s="23"/>
      <c r="C860" s="24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</row>
    <row r="861" spans="1:138" ht="14.5">
      <c r="A861" s="23"/>
      <c r="B861" s="23"/>
      <c r="C861" s="24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</row>
    <row r="862" spans="1:138" ht="14.5">
      <c r="A862" s="23"/>
      <c r="B862" s="23"/>
      <c r="C862" s="24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</row>
    <row r="863" spans="1:138" ht="14.5">
      <c r="A863" s="23"/>
      <c r="B863" s="23"/>
      <c r="C863" s="24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</row>
    <row r="864" spans="1:138" ht="14.5">
      <c r="A864" s="23"/>
      <c r="B864" s="23"/>
      <c r="C864" s="24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</row>
    <row r="865" spans="1:138" ht="14.5">
      <c r="A865" s="23"/>
      <c r="B865" s="23"/>
      <c r="C865" s="24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</row>
    <row r="866" spans="1:138" ht="14.5">
      <c r="A866" s="23"/>
      <c r="B866" s="23"/>
      <c r="C866" s="24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</row>
    <row r="867" spans="1:138" ht="14.5">
      <c r="A867" s="23"/>
      <c r="B867" s="23"/>
      <c r="C867" s="24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4"/>
      <c r="CP867" s="24"/>
      <c r="CQ867" s="24"/>
      <c r="CR867" s="24"/>
      <c r="CS867" s="24"/>
      <c r="CT867" s="24"/>
      <c r="CU867" s="24"/>
      <c r="CV867" s="24"/>
      <c r="CW867" s="24"/>
      <c r="CX867" s="24"/>
      <c r="CY867" s="24"/>
      <c r="CZ867" s="24"/>
      <c r="DA867" s="24"/>
      <c r="DB867" s="24"/>
      <c r="DC867" s="24"/>
      <c r="DD867" s="24"/>
      <c r="DE867" s="24"/>
      <c r="DF867" s="24"/>
      <c r="DG867" s="24"/>
      <c r="DH867" s="24"/>
      <c r="DI867" s="24"/>
      <c r="DJ867" s="24"/>
      <c r="DK867" s="24"/>
      <c r="DL867" s="24"/>
      <c r="DM867" s="24"/>
      <c r="DN867" s="24"/>
      <c r="DO867" s="24"/>
      <c r="DP867" s="24"/>
      <c r="DQ867" s="24"/>
      <c r="DR867" s="24"/>
      <c r="DS867" s="24"/>
      <c r="DT867" s="24"/>
      <c r="DU867" s="24"/>
      <c r="DV867" s="24"/>
      <c r="DW867" s="24"/>
      <c r="DX867" s="24"/>
      <c r="DY867" s="24"/>
      <c r="DZ867" s="24"/>
      <c r="EA867" s="24"/>
      <c r="EB867" s="24"/>
      <c r="EC867" s="24"/>
      <c r="ED867" s="24"/>
      <c r="EE867" s="24"/>
      <c r="EF867" s="24"/>
      <c r="EG867" s="24"/>
      <c r="EH867" s="24"/>
    </row>
    <row r="868" spans="1:138" ht="14.5">
      <c r="A868" s="23"/>
      <c r="B868" s="23"/>
      <c r="C868" s="24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  <c r="CN868" s="24"/>
      <c r="CO868" s="24"/>
      <c r="CP868" s="24"/>
      <c r="CQ868" s="24"/>
      <c r="CR868" s="24"/>
      <c r="CS868" s="24"/>
      <c r="CT868" s="24"/>
      <c r="CU868" s="24"/>
      <c r="CV868" s="24"/>
      <c r="CW868" s="24"/>
      <c r="CX868" s="24"/>
      <c r="CY868" s="24"/>
      <c r="CZ868" s="24"/>
      <c r="DA868" s="24"/>
      <c r="DB868" s="24"/>
      <c r="DC868" s="24"/>
      <c r="DD868" s="24"/>
      <c r="DE868" s="24"/>
      <c r="DF868" s="24"/>
      <c r="DG868" s="24"/>
      <c r="DH868" s="24"/>
      <c r="DI868" s="24"/>
      <c r="DJ868" s="24"/>
      <c r="DK868" s="24"/>
      <c r="DL868" s="24"/>
      <c r="DM868" s="24"/>
      <c r="DN868" s="24"/>
      <c r="DO868" s="24"/>
      <c r="DP868" s="24"/>
      <c r="DQ868" s="24"/>
      <c r="DR868" s="24"/>
      <c r="DS868" s="24"/>
      <c r="DT868" s="24"/>
      <c r="DU868" s="24"/>
      <c r="DV868" s="24"/>
      <c r="DW868" s="24"/>
      <c r="DX868" s="24"/>
      <c r="DY868" s="24"/>
      <c r="DZ868" s="24"/>
      <c r="EA868" s="24"/>
      <c r="EB868" s="24"/>
      <c r="EC868" s="24"/>
      <c r="ED868" s="24"/>
      <c r="EE868" s="24"/>
      <c r="EF868" s="24"/>
      <c r="EG868" s="24"/>
      <c r="EH868" s="24"/>
    </row>
    <row r="869" spans="1:138" ht="14.5">
      <c r="A869" s="23"/>
      <c r="B869" s="23"/>
      <c r="C869" s="24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  <c r="CK869" s="24"/>
      <c r="CL869" s="24"/>
      <c r="CM869" s="24"/>
      <c r="CN869" s="24"/>
      <c r="CO869" s="24"/>
      <c r="CP869" s="24"/>
      <c r="CQ869" s="24"/>
      <c r="CR869" s="24"/>
      <c r="CS869" s="24"/>
      <c r="CT869" s="24"/>
      <c r="CU869" s="24"/>
      <c r="CV869" s="24"/>
      <c r="CW869" s="24"/>
      <c r="CX869" s="24"/>
      <c r="CY869" s="24"/>
      <c r="CZ869" s="24"/>
      <c r="DA869" s="24"/>
      <c r="DB869" s="24"/>
      <c r="DC869" s="24"/>
      <c r="DD869" s="24"/>
      <c r="DE869" s="24"/>
      <c r="DF869" s="24"/>
      <c r="DG869" s="24"/>
      <c r="DH869" s="24"/>
      <c r="DI869" s="24"/>
      <c r="DJ869" s="24"/>
      <c r="DK869" s="24"/>
      <c r="DL869" s="24"/>
      <c r="DM869" s="24"/>
      <c r="DN869" s="24"/>
      <c r="DO869" s="24"/>
      <c r="DP869" s="24"/>
      <c r="DQ869" s="24"/>
      <c r="DR869" s="24"/>
      <c r="DS869" s="24"/>
      <c r="DT869" s="24"/>
      <c r="DU869" s="24"/>
      <c r="DV869" s="24"/>
      <c r="DW869" s="24"/>
      <c r="DX869" s="24"/>
      <c r="DY869" s="24"/>
      <c r="DZ869" s="24"/>
      <c r="EA869" s="24"/>
      <c r="EB869" s="24"/>
      <c r="EC869" s="24"/>
      <c r="ED869" s="24"/>
      <c r="EE869" s="24"/>
      <c r="EF869" s="24"/>
      <c r="EG869" s="24"/>
      <c r="EH869" s="24"/>
    </row>
    <row r="870" spans="1:138" ht="14.5">
      <c r="A870" s="23"/>
      <c r="B870" s="23"/>
      <c r="C870" s="24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  <c r="CN870" s="24"/>
      <c r="CO870" s="24"/>
      <c r="CP870" s="24"/>
      <c r="CQ870" s="24"/>
      <c r="CR870" s="24"/>
      <c r="CS870" s="24"/>
      <c r="CT870" s="24"/>
      <c r="CU870" s="24"/>
      <c r="CV870" s="24"/>
      <c r="CW870" s="24"/>
      <c r="CX870" s="24"/>
      <c r="CY870" s="24"/>
      <c r="CZ870" s="24"/>
      <c r="DA870" s="24"/>
      <c r="DB870" s="24"/>
      <c r="DC870" s="24"/>
      <c r="DD870" s="24"/>
      <c r="DE870" s="24"/>
      <c r="DF870" s="24"/>
      <c r="DG870" s="24"/>
      <c r="DH870" s="24"/>
      <c r="DI870" s="24"/>
      <c r="DJ870" s="24"/>
      <c r="DK870" s="24"/>
      <c r="DL870" s="24"/>
      <c r="DM870" s="24"/>
      <c r="DN870" s="24"/>
      <c r="DO870" s="24"/>
      <c r="DP870" s="24"/>
      <c r="DQ870" s="24"/>
      <c r="DR870" s="24"/>
      <c r="DS870" s="24"/>
      <c r="DT870" s="24"/>
      <c r="DU870" s="24"/>
      <c r="DV870" s="24"/>
      <c r="DW870" s="24"/>
      <c r="DX870" s="24"/>
      <c r="DY870" s="24"/>
      <c r="DZ870" s="24"/>
      <c r="EA870" s="24"/>
      <c r="EB870" s="24"/>
      <c r="EC870" s="24"/>
      <c r="ED870" s="24"/>
      <c r="EE870" s="24"/>
      <c r="EF870" s="24"/>
      <c r="EG870" s="24"/>
      <c r="EH870" s="24"/>
    </row>
    <row r="871" spans="1:138" ht="14.5">
      <c r="A871" s="23"/>
      <c r="B871" s="23"/>
      <c r="C871" s="24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  <c r="CK871" s="24"/>
      <c r="CL871" s="24"/>
      <c r="CM871" s="24"/>
      <c r="CN871" s="24"/>
      <c r="CO871" s="24"/>
      <c r="CP871" s="24"/>
      <c r="CQ871" s="24"/>
      <c r="CR871" s="24"/>
      <c r="CS871" s="24"/>
      <c r="CT871" s="24"/>
      <c r="CU871" s="24"/>
      <c r="CV871" s="24"/>
      <c r="CW871" s="24"/>
      <c r="CX871" s="24"/>
      <c r="CY871" s="24"/>
      <c r="CZ871" s="24"/>
      <c r="DA871" s="24"/>
      <c r="DB871" s="24"/>
      <c r="DC871" s="24"/>
      <c r="DD871" s="24"/>
      <c r="DE871" s="24"/>
      <c r="DF871" s="24"/>
      <c r="DG871" s="24"/>
      <c r="DH871" s="24"/>
      <c r="DI871" s="24"/>
      <c r="DJ871" s="24"/>
      <c r="DK871" s="24"/>
      <c r="DL871" s="24"/>
      <c r="DM871" s="24"/>
      <c r="DN871" s="24"/>
      <c r="DO871" s="24"/>
      <c r="DP871" s="24"/>
      <c r="DQ871" s="24"/>
      <c r="DR871" s="24"/>
      <c r="DS871" s="24"/>
      <c r="DT871" s="24"/>
      <c r="DU871" s="24"/>
      <c r="DV871" s="24"/>
      <c r="DW871" s="24"/>
      <c r="DX871" s="24"/>
      <c r="DY871" s="24"/>
      <c r="DZ871" s="24"/>
      <c r="EA871" s="24"/>
      <c r="EB871" s="24"/>
      <c r="EC871" s="24"/>
      <c r="ED871" s="24"/>
      <c r="EE871" s="24"/>
      <c r="EF871" s="24"/>
      <c r="EG871" s="24"/>
      <c r="EH871" s="24"/>
    </row>
    <row r="872" spans="1:138" ht="14.5">
      <c r="A872" s="23"/>
      <c r="B872" s="23"/>
      <c r="C872" s="24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  <c r="CK872" s="24"/>
      <c r="CL872" s="24"/>
      <c r="CM872" s="24"/>
      <c r="CN872" s="24"/>
      <c r="CO872" s="24"/>
      <c r="CP872" s="24"/>
      <c r="CQ872" s="24"/>
      <c r="CR872" s="24"/>
      <c r="CS872" s="24"/>
      <c r="CT872" s="24"/>
      <c r="CU872" s="24"/>
      <c r="CV872" s="24"/>
      <c r="CW872" s="24"/>
      <c r="CX872" s="24"/>
      <c r="CY872" s="24"/>
      <c r="CZ872" s="24"/>
      <c r="DA872" s="24"/>
      <c r="DB872" s="24"/>
      <c r="DC872" s="24"/>
      <c r="DD872" s="24"/>
      <c r="DE872" s="24"/>
      <c r="DF872" s="24"/>
      <c r="DG872" s="24"/>
      <c r="DH872" s="24"/>
      <c r="DI872" s="24"/>
      <c r="DJ872" s="24"/>
      <c r="DK872" s="24"/>
      <c r="DL872" s="24"/>
      <c r="DM872" s="24"/>
      <c r="DN872" s="24"/>
      <c r="DO872" s="24"/>
      <c r="DP872" s="24"/>
      <c r="DQ872" s="24"/>
      <c r="DR872" s="24"/>
      <c r="DS872" s="24"/>
      <c r="DT872" s="24"/>
      <c r="DU872" s="24"/>
      <c r="DV872" s="24"/>
      <c r="DW872" s="24"/>
      <c r="DX872" s="24"/>
      <c r="DY872" s="24"/>
      <c r="DZ872" s="24"/>
      <c r="EA872" s="24"/>
      <c r="EB872" s="24"/>
      <c r="EC872" s="24"/>
      <c r="ED872" s="24"/>
      <c r="EE872" s="24"/>
      <c r="EF872" s="24"/>
      <c r="EG872" s="24"/>
      <c r="EH872" s="24"/>
    </row>
    <row r="873" spans="1:138" ht="14.5">
      <c r="A873" s="23"/>
      <c r="B873" s="23"/>
      <c r="C873" s="24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  <c r="CN873" s="24"/>
      <c r="CO873" s="24"/>
      <c r="CP873" s="24"/>
      <c r="CQ873" s="24"/>
      <c r="CR873" s="24"/>
      <c r="CS873" s="24"/>
      <c r="CT873" s="24"/>
      <c r="CU873" s="24"/>
      <c r="CV873" s="24"/>
      <c r="CW873" s="24"/>
      <c r="CX873" s="24"/>
      <c r="CY873" s="24"/>
      <c r="CZ873" s="24"/>
      <c r="DA873" s="24"/>
      <c r="DB873" s="24"/>
      <c r="DC873" s="24"/>
      <c r="DD873" s="24"/>
      <c r="DE873" s="24"/>
      <c r="DF873" s="24"/>
      <c r="DG873" s="24"/>
      <c r="DH873" s="24"/>
      <c r="DI873" s="24"/>
      <c r="DJ873" s="24"/>
      <c r="DK873" s="24"/>
      <c r="DL873" s="24"/>
      <c r="DM873" s="24"/>
      <c r="DN873" s="24"/>
      <c r="DO873" s="24"/>
      <c r="DP873" s="24"/>
      <c r="DQ873" s="24"/>
      <c r="DR873" s="24"/>
      <c r="DS873" s="24"/>
      <c r="DT873" s="24"/>
      <c r="DU873" s="24"/>
      <c r="DV873" s="24"/>
      <c r="DW873" s="24"/>
      <c r="DX873" s="24"/>
      <c r="DY873" s="24"/>
      <c r="DZ873" s="24"/>
      <c r="EA873" s="24"/>
      <c r="EB873" s="24"/>
      <c r="EC873" s="24"/>
      <c r="ED873" s="24"/>
      <c r="EE873" s="24"/>
      <c r="EF873" s="24"/>
      <c r="EG873" s="24"/>
      <c r="EH873" s="24"/>
    </row>
    <row r="874" spans="1:138" ht="14.5">
      <c r="A874" s="23"/>
      <c r="B874" s="23"/>
      <c r="C874" s="24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  <c r="CN874" s="24"/>
      <c r="CO874" s="24"/>
      <c r="CP874" s="24"/>
      <c r="CQ874" s="24"/>
      <c r="CR874" s="24"/>
      <c r="CS874" s="24"/>
      <c r="CT874" s="24"/>
      <c r="CU874" s="24"/>
      <c r="CV874" s="24"/>
      <c r="CW874" s="24"/>
      <c r="CX874" s="24"/>
      <c r="CY874" s="24"/>
      <c r="CZ874" s="24"/>
      <c r="DA874" s="24"/>
      <c r="DB874" s="24"/>
      <c r="DC874" s="24"/>
      <c r="DD874" s="24"/>
      <c r="DE874" s="24"/>
      <c r="DF874" s="24"/>
      <c r="DG874" s="24"/>
      <c r="DH874" s="24"/>
      <c r="DI874" s="24"/>
      <c r="DJ874" s="24"/>
      <c r="DK874" s="24"/>
      <c r="DL874" s="24"/>
      <c r="DM874" s="24"/>
      <c r="DN874" s="24"/>
      <c r="DO874" s="24"/>
      <c r="DP874" s="24"/>
      <c r="DQ874" s="24"/>
      <c r="DR874" s="24"/>
      <c r="DS874" s="24"/>
      <c r="DT874" s="24"/>
      <c r="DU874" s="24"/>
      <c r="DV874" s="24"/>
      <c r="DW874" s="24"/>
      <c r="DX874" s="24"/>
      <c r="DY874" s="24"/>
      <c r="DZ874" s="24"/>
      <c r="EA874" s="24"/>
      <c r="EB874" s="24"/>
      <c r="EC874" s="24"/>
      <c r="ED874" s="24"/>
      <c r="EE874" s="24"/>
      <c r="EF874" s="24"/>
      <c r="EG874" s="24"/>
      <c r="EH874" s="24"/>
    </row>
    <row r="875" spans="1:138" ht="14.5">
      <c r="A875" s="23"/>
      <c r="B875" s="23"/>
      <c r="C875" s="24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  <c r="CN875" s="24"/>
      <c r="CO875" s="24"/>
      <c r="CP875" s="24"/>
      <c r="CQ875" s="24"/>
      <c r="CR875" s="24"/>
      <c r="CS875" s="24"/>
      <c r="CT875" s="24"/>
      <c r="CU875" s="24"/>
      <c r="CV875" s="24"/>
      <c r="CW875" s="24"/>
      <c r="CX875" s="24"/>
      <c r="CY875" s="24"/>
      <c r="CZ875" s="24"/>
      <c r="DA875" s="24"/>
      <c r="DB875" s="24"/>
      <c r="DC875" s="24"/>
      <c r="DD875" s="24"/>
      <c r="DE875" s="24"/>
      <c r="DF875" s="24"/>
      <c r="DG875" s="24"/>
      <c r="DH875" s="24"/>
      <c r="DI875" s="24"/>
      <c r="DJ875" s="24"/>
      <c r="DK875" s="24"/>
      <c r="DL875" s="24"/>
      <c r="DM875" s="24"/>
      <c r="DN875" s="24"/>
      <c r="DO875" s="24"/>
      <c r="DP875" s="24"/>
      <c r="DQ875" s="24"/>
      <c r="DR875" s="24"/>
      <c r="DS875" s="24"/>
      <c r="DT875" s="24"/>
      <c r="DU875" s="24"/>
      <c r="DV875" s="24"/>
      <c r="DW875" s="24"/>
      <c r="DX875" s="24"/>
      <c r="DY875" s="24"/>
      <c r="DZ875" s="24"/>
      <c r="EA875" s="24"/>
      <c r="EB875" s="24"/>
      <c r="EC875" s="24"/>
      <c r="ED875" s="24"/>
      <c r="EE875" s="24"/>
      <c r="EF875" s="24"/>
      <c r="EG875" s="24"/>
      <c r="EH875" s="24"/>
    </row>
    <row r="876" spans="1:138" ht="14.5">
      <c r="A876" s="23"/>
      <c r="B876" s="23"/>
      <c r="C876" s="24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  <c r="CH876" s="24"/>
      <c r="CI876" s="24"/>
      <c r="CJ876" s="24"/>
      <c r="CK876" s="24"/>
      <c r="CL876" s="24"/>
      <c r="CM876" s="24"/>
      <c r="CN876" s="24"/>
      <c r="CO876" s="24"/>
      <c r="CP876" s="24"/>
      <c r="CQ876" s="24"/>
      <c r="CR876" s="24"/>
      <c r="CS876" s="24"/>
      <c r="CT876" s="24"/>
      <c r="CU876" s="24"/>
      <c r="CV876" s="24"/>
      <c r="CW876" s="24"/>
      <c r="CX876" s="24"/>
      <c r="CY876" s="24"/>
      <c r="CZ876" s="24"/>
      <c r="DA876" s="24"/>
      <c r="DB876" s="24"/>
      <c r="DC876" s="24"/>
      <c r="DD876" s="24"/>
      <c r="DE876" s="24"/>
      <c r="DF876" s="24"/>
      <c r="DG876" s="24"/>
      <c r="DH876" s="24"/>
      <c r="DI876" s="24"/>
      <c r="DJ876" s="24"/>
      <c r="DK876" s="24"/>
      <c r="DL876" s="24"/>
      <c r="DM876" s="24"/>
      <c r="DN876" s="24"/>
      <c r="DO876" s="24"/>
      <c r="DP876" s="24"/>
      <c r="DQ876" s="24"/>
      <c r="DR876" s="24"/>
      <c r="DS876" s="24"/>
      <c r="DT876" s="24"/>
      <c r="DU876" s="24"/>
      <c r="DV876" s="24"/>
      <c r="DW876" s="24"/>
      <c r="DX876" s="24"/>
      <c r="DY876" s="24"/>
      <c r="DZ876" s="24"/>
      <c r="EA876" s="24"/>
      <c r="EB876" s="24"/>
      <c r="EC876" s="24"/>
      <c r="ED876" s="24"/>
      <c r="EE876" s="24"/>
      <c r="EF876" s="24"/>
      <c r="EG876" s="24"/>
      <c r="EH876" s="24"/>
    </row>
    <row r="877" spans="1:138" ht="14.5">
      <c r="A877" s="23"/>
      <c r="B877" s="23"/>
      <c r="C877" s="24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  <c r="CK877" s="24"/>
      <c r="CL877" s="24"/>
      <c r="CM877" s="24"/>
      <c r="CN877" s="24"/>
      <c r="CO877" s="24"/>
      <c r="CP877" s="24"/>
      <c r="CQ877" s="24"/>
      <c r="CR877" s="24"/>
      <c r="CS877" s="24"/>
      <c r="CT877" s="24"/>
      <c r="CU877" s="24"/>
      <c r="CV877" s="24"/>
      <c r="CW877" s="24"/>
      <c r="CX877" s="24"/>
      <c r="CY877" s="24"/>
      <c r="CZ877" s="24"/>
      <c r="DA877" s="24"/>
      <c r="DB877" s="24"/>
      <c r="DC877" s="24"/>
      <c r="DD877" s="24"/>
      <c r="DE877" s="24"/>
      <c r="DF877" s="24"/>
      <c r="DG877" s="24"/>
      <c r="DH877" s="24"/>
      <c r="DI877" s="24"/>
      <c r="DJ877" s="24"/>
      <c r="DK877" s="24"/>
      <c r="DL877" s="24"/>
      <c r="DM877" s="24"/>
      <c r="DN877" s="24"/>
      <c r="DO877" s="24"/>
      <c r="DP877" s="24"/>
      <c r="DQ877" s="24"/>
      <c r="DR877" s="24"/>
      <c r="DS877" s="24"/>
      <c r="DT877" s="24"/>
      <c r="DU877" s="24"/>
      <c r="DV877" s="24"/>
      <c r="DW877" s="24"/>
      <c r="DX877" s="24"/>
      <c r="DY877" s="24"/>
      <c r="DZ877" s="24"/>
      <c r="EA877" s="24"/>
      <c r="EB877" s="24"/>
      <c r="EC877" s="24"/>
      <c r="ED877" s="24"/>
      <c r="EE877" s="24"/>
      <c r="EF877" s="24"/>
      <c r="EG877" s="24"/>
      <c r="EH877" s="24"/>
    </row>
    <row r="878" spans="1:138" ht="14.5">
      <c r="A878" s="23"/>
      <c r="B878" s="23"/>
      <c r="C878" s="24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  <c r="CK878" s="24"/>
      <c r="CL878" s="24"/>
      <c r="CM878" s="24"/>
      <c r="CN878" s="24"/>
      <c r="CO878" s="24"/>
      <c r="CP878" s="24"/>
      <c r="CQ878" s="24"/>
      <c r="CR878" s="24"/>
      <c r="CS878" s="24"/>
      <c r="CT878" s="24"/>
      <c r="CU878" s="24"/>
      <c r="CV878" s="24"/>
      <c r="CW878" s="24"/>
      <c r="CX878" s="24"/>
      <c r="CY878" s="24"/>
      <c r="CZ878" s="24"/>
      <c r="DA878" s="24"/>
      <c r="DB878" s="24"/>
      <c r="DC878" s="24"/>
      <c r="DD878" s="24"/>
      <c r="DE878" s="24"/>
      <c r="DF878" s="24"/>
      <c r="DG878" s="24"/>
      <c r="DH878" s="24"/>
      <c r="DI878" s="24"/>
      <c r="DJ878" s="24"/>
      <c r="DK878" s="24"/>
      <c r="DL878" s="24"/>
      <c r="DM878" s="24"/>
      <c r="DN878" s="24"/>
      <c r="DO878" s="24"/>
      <c r="DP878" s="24"/>
      <c r="DQ878" s="24"/>
      <c r="DR878" s="24"/>
      <c r="DS878" s="24"/>
      <c r="DT878" s="24"/>
      <c r="DU878" s="24"/>
      <c r="DV878" s="24"/>
      <c r="DW878" s="24"/>
      <c r="DX878" s="24"/>
      <c r="DY878" s="24"/>
      <c r="DZ878" s="24"/>
      <c r="EA878" s="24"/>
      <c r="EB878" s="24"/>
      <c r="EC878" s="24"/>
      <c r="ED878" s="24"/>
      <c r="EE878" s="24"/>
      <c r="EF878" s="24"/>
      <c r="EG878" s="24"/>
      <c r="EH878" s="24"/>
    </row>
    <row r="879" spans="1:138" ht="14.5">
      <c r="A879" s="23"/>
      <c r="B879" s="23"/>
      <c r="C879" s="24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  <c r="CH879" s="24"/>
      <c r="CI879" s="24"/>
      <c r="CJ879" s="24"/>
      <c r="CK879" s="24"/>
      <c r="CL879" s="24"/>
      <c r="CM879" s="24"/>
      <c r="CN879" s="24"/>
      <c r="CO879" s="24"/>
      <c r="CP879" s="24"/>
      <c r="CQ879" s="24"/>
      <c r="CR879" s="24"/>
      <c r="CS879" s="24"/>
      <c r="CT879" s="24"/>
      <c r="CU879" s="24"/>
      <c r="CV879" s="24"/>
      <c r="CW879" s="24"/>
      <c r="CX879" s="24"/>
      <c r="CY879" s="24"/>
      <c r="CZ879" s="24"/>
      <c r="DA879" s="24"/>
      <c r="DB879" s="24"/>
      <c r="DC879" s="24"/>
      <c r="DD879" s="24"/>
      <c r="DE879" s="24"/>
      <c r="DF879" s="24"/>
      <c r="DG879" s="24"/>
      <c r="DH879" s="24"/>
      <c r="DI879" s="24"/>
      <c r="DJ879" s="24"/>
      <c r="DK879" s="24"/>
      <c r="DL879" s="24"/>
      <c r="DM879" s="24"/>
      <c r="DN879" s="24"/>
      <c r="DO879" s="24"/>
      <c r="DP879" s="24"/>
      <c r="DQ879" s="24"/>
      <c r="DR879" s="24"/>
      <c r="DS879" s="24"/>
      <c r="DT879" s="24"/>
      <c r="DU879" s="24"/>
      <c r="DV879" s="24"/>
      <c r="DW879" s="24"/>
      <c r="DX879" s="24"/>
      <c r="DY879" s="24"/>
      <c r="DZ879" s="24"/>
      <c r="EA879" s="24"/>
      <c r="EB879" s="24"/>
      <c r="EC879" s="24"/>
      <c r="ED879" s="24"/>
      <c r="EE879" s="24"/>
      <c r="EF879" s="24"/>
      <c r="EG879" s="24"/>
      <c r="EH879" s="24"/>
    </row>
    <row r="880" spans="1:138" ht="14.5">
      <c r="A880" s="23"/>
      <c r="B880" s="23"/>
      <c r="C880" s="24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  <c r="CK880" s="24"/>
      <c r="CL880" s="24"/>
      <c r="CM880" s="24"/>
      <c r="CN880" s="24"/>
      <c r="CO880" s="24"/>
      <c r="CP880" s="24"/>
      <c r="CQ880" s="24"/>
      <c r="CR880" s="24"/>
      <c r="CS880" s="24"/>
      <c r="CT880" s="24"/>
      <c r="CU880" s="24"/>
      <c r="CV880" s="24"/>
      <c r="CW880" s="24"/>
      <c r="CX880" s="24"/>
      <c r="CY880" s="24"/>
      <c r="CZ880" s="24"/>
      <c r="DA880" s="24"/>
      <c r="DB880" s="24"/>
      <c r="DC880" s="24"/>
      <c r="DD880" s="24"/>
      <c r="DE880" s="24"/>
      <c r="DF880" s="24"/>
      <c r="DG880" s="24"/>
      <c r="DH880" s="24"/>
      <c r="DI880" s="24"/>
      <c r="DJ880" s="24"/>
      <c r="DK880" s="24"/>
      <c r="DL880" s="24"/>
      <c r="DM880" s="24"/>
      <c r="DN880" s="24"/>
      <c r="DO880" s="24"/>
      <c r="DP880" s="24"/>
      <c r="DQ880" s="24"/>
      <c r="DR880" s="24"/>
      <c r="DS880" s="24"/>
      <c r="DT880" s="24"/>
      <c r="DU880" s="24"/>
      <c r="DV880" s="24"/>
      <c r="DW880" s="24"/>
      <c r="DX880" s="24"/>
      <c r="DY880" s="24"/>
      <c r="DZ880" s="24"/>
      <c r="EA880" s="24"/>
      <c r="EB880" s="24"/>
      <c r="EC880" s="24"/>
      <c r="ED880" s="24"/>
      <c r="EE880" s="24"/>
      <c r="EF880" s="24"/>
      <c r="EG880" s="24"/>
      <c r="EH880" s="24"/>
    </row>
    <row r="881" spans="1:138" ht="14.5">
      <c r="A881" s="23"/>
      <c r="B881" s="23"/>
      <c r="C881" s="24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  <c r="CN881" s="24"/>
      <c r="CO881" s="24"/>
      <c r="CP881" s="24"/>
      <c r="CQ881" s="24"/>
      <c r="CR881" s="24"/>
      <c r="CS881" s="24"/>
      <c r="CT881" s="24"/>
      <c r="CU881" s="24"/>
      <c r="CV881" s="24"/>
      <c r="CW881" s="24"/>
      <c r="CX881" s="24"/>
      <c r="CY881" s="24"/>
      <c r="CZ881" s="24"/>
      <c r="DA881" s="24"/>
      <c r="DB881" s="24"/>
      <c r="DC881" s="24"/>
      <c r="DD881" s="24"/>
      <c r="DE881" s="24"/>
      <c r="DF881" s="24"/>
      <c r="DG881" s="24"/>
      <c r="DH881" s="24"/>
      <c r="DI881" s="24"/>
      <c r="DJ881" s="24"/>
      <c r="DK881" s="24"/>
      <c r="DL881" s="24"/>
      <c r="DM881" s="24"/>
      <c r="DN881" s="24"/>
      <c r="DO881" s="24"/>
      <c r="DP881" s="24"/>
      <c r="DQ881" s="24"/>
      <c r="DR881" s="24"/>
      <c r="DS881" s="24"/>
      <c r="DT881" s="24"/>
      <c r="DU881" s="24"/>
      <c r="DV881" s="24"/>
      <c r="DW881" s="24"/>
      <c r="DX881" s="24"/>
      <c r="DY881" s="24"/>
      <c r="DZ881" s="24"/>
      <c r="EA881" s="24"/>
      <c r="EB881" s="24"/>
      <c r="EC881" s="24"/>
      <c r="ED881" s="24"/>
      <c r="EE881" s="24"/>
      <c r="EF881" s="24"/>
      <c r="EG881" s="24"/>
      <c r="EH881" s="24"/>
    </row>
    <row r="882" spans="1:138" ht="14.5">
      <c r="A882" s="23"/>
      <c r="B882" s="23"/>
      <c r="C882" s="24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  <c r="CN882" s="24"/>
      <c r="CO882" s="24"/>
      <c r="CP882" s="24"/>
      <c r="CQ882" s="24"/>
      <c r="CR882" s="24"/>
      <c r="CS882" s="24"/>
      <c r="CT882" s="24"/>
      <c r="CU882" s="24"/>
      <c r="CV882" s="24"/>
      <c r="CW882" s="24"/>
      <c r="CX882" s="24"/>
      <c r="CY882" s="24"/>
      <c r="CZ882" s="24"/>
      <c r="DA882" s="24"/>
      <c r="DB882" s="24"/>
      <c r="DC882" s="24"/>
      <c r="DD882" s="24"/>
      <c r="DE882" s="24"/>
      <c r="DF882" s="24"/>
      <c r="DG882" s="24"/>
      <c r="DH882" s="24"/>
      <c r="DI882" s="24"/>
      <c r="DJ882" s="24"/>
      <c r="DK882" s="24"/>
      <c r="DL882" s="24"/>
      <c r="DM882" s="24"/>
      <c r="DN882" s="24"/>
      <c r="DO882" s="24"/>
      <c r="DP882" s="24"/>
      <c r="DQ882" s="24"/>
      <c r="DR882" s="24"/>
      <c r="DS882" s="24"/>
      <c r="DT882" s="24"/>
      <c r="DU882" s="24"/>
      <c r="DV882" s="24"/>
      <c r="DW882" s="24"/>
      <c r="DX882" s="24"/>
      <c r="DY882" s="24"/>
      <c r="DZ882" s="24"/>
      <c r="EA882" s="24"/>
      <c r="EB882" s="24"/>
      <c r="EC882" s="24"/>
      <c r="ED882" s="24"/>
      <c r="EE882" s="24"/>
      <c r="EF882" s="24"/>
      <c r="EG882" s="24"/>
      <c r="EH882" s="24"/>
    </row>
    <row r="883" spans="1:138" ht="14.5">
      <c r="A883" s="23"/>
      <c r="B883" s="23"/>
      <c r="C883" s="24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  <c r="CN883" s="24"/>
      <c r="CO883" s="24"/>
      <c r="CP883" s="24"/>
      <c r="CQ883" s="24"/>
      <c r="CR883" s="24"/>
      <c r="CS883" s="24"/>
      <c r="CT883" s="24"/>
      <c r="CU883" s="24"/>
      <c r="CV883" s="24"/>
      <c r="CW883" s="24"/>
      <c r="CX883" s="24"/>
      <c r="CY883" s="24"/>
      <c r="CZ883" s="24"/>
      <c r="DA883" s="24"/>
      <c r="DB883" s="24"/>
      <c r="DC883" s="24"/>
      <c r="DD883" s="24"/>
      <c r="DE883" s="24"/>
      <c r="DF883" s="24"/>
      <c r="DG883" s="24"/>
      <c r="DH883" s="24"/>
      <c r="DI883" s="24"/>
      <c r="DJ883" s="24"/>
      <c r="DK883" s="24"/>
      <c r="DL883" s="24"/>
      <c r="DM883" s="24"/>
      <c r="DN883" s="24"/>
      <c r="DO883" s="24"/>
      <c r="DP883" s="24"/>
      <c r="DQ883" s="24"/>
      <c r="DR883" s="24"/>
      <c r="DS883" s="24"/>
      <c r="DT883" s="24"/>
      <c r="DU883" s="24"/>
      <c r="DV883" s="24"/>
      <c r="DW883" s="24"/>
      <c r="DX883" s="24"/>
      <c r="DY883" s="24"/>
      <c r="DZ883" s="24"/>
      <c r="EA883" s="24"/>
      <c r="EB883" s="24"/>
      <c r="EC883" s="24"/>
      <c r="ED883" s="24"/>
      <c r="EE883" s="24"/>
      <c r="EF883" s="24"/>
      <c r="EG883" s="24"/>
      <c r="EH883" s="24"/>
    </row>
    <row r="884" spans="1:138" ht="14.5">
      <c r="A884" s="23"/>
      <c r="B884" s="23"/>
      <c r="C884" s="24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  <c r="CN884" s="24"/>
      <c r="CO884" s="24"/>
      <c r="CP884" s="24"/>
      <c r="CQ884" s="24"/>
      <c r="CR884" s="24"/>
      <c r="CS884" s="24"/>
      <c r="CT884" s="24"/>
      <c r="CU884" s="24"/>
      <c r="CV884" s="24"/>
      <c r="CW884" s="24"/>
      <c r="CX884" s="24"/>
      <c r="CY884" s="24"/>
      <c r="CZ884" s="24"/>
      <c r="DA884" s="24"/>
      <c r="DB884" s="24"/>
      <c r="DC884" s="24"/>
      <c r="DD884" s="24"/>
      <c r="DE884" s="24"/>
      <c r="DF884" s="24"/>
      <c r="DG884" s="24"/>
      <c r="DH884" s="24"/>
      <c r="DI884" s="24"/>
      <c r="DJ884" s="24"/>
      <c r="DK884" s="24"/>
      <c r="DL884" s="24"/>
      <c r="DM884" s="24"/>
      <c r="DN884" s="24"/>
      <c r="DO884" s="24"/>
      <c r="DP884" s="24"/>
      <c r="DQ884" s="24"/>
      <c r="DR884" s="24"/>
      <c r="DS884" s="24"/>
      <c r="DT884" s="24"/>
      <c r="DU884" s="24"/>
      <c r="DV884" s="24"/>
      <c r="DW884" s="24"/>
      <c r="DX884" s="24"/>
      <c r="DY884" s="24"/>
      <c r="DZ884" s="24"/>
      <c r="EA884" s="24"/>
      <c r="EB884" s="24"/>
      <c r="EC884" s="24"/>
      <c r="ED884" s="24"/>
      <c r="EE884" s="24"/>
      <c r="EF884" s="24"/>
      <c r="EG884" s="24"/>
      <c r="EH884" s="24"/>
    </row>
    <row r="885" spans="1:138" ht="14.5">
      <c r="A885" s="23"/>
      <c r="B885" s="23"/>
      <c r="C885" s="24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  <c r="CN885" s="24"/>
      <c r="CO885" s="24"/>
      <c r="CP885" s="24"/>
      <c r="CQ885" s="24"/>
      <c r="CR885" s="24"/>
      <c r="CS885" s="24"/>
      <c r="CT885" s="24"/>
      <c r="CU885" s="24"/>
      <c r="CV885" s="24"/>
      <c r="CW885" s="24"/>
      <c r="CX885" s="24"/>
      <c r="CY885" s="24"/>
      <c r="CZ885" s="24"/>
      <c r="DA885" s="24"/>
      <c r="DB885" s="24"/>
      <c r="DC885" s="24"/>
      <c r="DD885" s="24"/>
      <c r="DE885" s="24"/>
      <c r="DF885" s="24"/>
      <c r="DG885" s="24"/>
      <c r="DH885" s="24"/>
      <c r="DI885" s="24"/>
      <c r="DJ885" s="24"/>
      <c r="DK885" s="24"/>
      <c r="DL885" s="24"/>
      <c r="DM885" s="24"/>
      <c r="DN885" s="24"/>
      <c r="DO885" s="24"/>
      <c r="DP885" s="24"/>
      <c r="DQ885" s="24"/>
      <c r="DR885" s="24"/>
      <c r="DS885" s="24"/>
      <c r="DT885" s="24"/>
      <c r="DU885" s="24"/>
      <c r="DV885" s="24"/>
      <c r="DW885" s="24"/>
      <c r="DX885" s="24"/>
      <c r="DY885" s="24"/>
      <c r="DZ885" s="24"/>
      <c r="EA885" s="24"/>
      <c r="EB885" s="24"/>
      <c r="EC885" s="24"/>
      <c r="ED885" s="24"/>
      <c r="EE885" s="24"/>
      <c r="EF885" s="24"/>
      <c r="EG885" s="24"/>
      <c r="EH885" s="24"/>
    </row>
    <row r="886" spans="1:138" ht="14.5">
      <c r="A886" s="23"/>
      <c r="B886" s="23"/>
      <c r="C886" s="24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  <c r="CN886" s="24"/>
      <c r="CO886" s="24"/>
      <c r="CP886" s="24"/>
      <c r="CQ886" s="24"/>
      <c r="CR886" s="24"/>
      <c r="CS886" s="24"/>
      <c r="CT886" s="24"/>
      <c r="CU886" s="24"/>
      <c r="CV886" s="24"/>
      <c r="CW886" s="24"/>
      <c r="CX886" s="24"/>
      <c r="CY886" s="24"/>
      <c r="CZ886" s="24"/>
      <c r="DA886" s="24"/>
      <c r="DB886" s="24"/>
      <c r="DC886" s="24"/>
      <c r="DD886" s="24"/>
      <c r="DE886" s="24"/>
      <c r="DF886" s="24"/>
      <c r="DG886" s="24"/>
      <c r="DH886" s="24"/>
      <c r="DI886" s="24"/>
      <c r="DJ886" s="24"/>
      <c r="DK886" s="24"/>
      <c r="DL886" s="24"/>
      <c r="DM886" s="24"/>
      <c r="DN886" s="24"/>
      <c r="DO886" s="24"/>
      <c r="DP886" s="24"/>
      <c r="DQ886" s="24"/>
      <c r="DR886" s="24"/>
      <c r="DS886" s="24"/>
      <c r="DT886" s="24"/>
      <c r="DU886" s="24"/>
      <c r="DV886" s="24"/>
      <c r="DW886" s="24"/>
      <c r="DX886" s="24"/>
      <c r="DY886" s="24"/>
      <c r="DZ886" s="24"/>
      <c r="EA886" s="24"/>
      <c r="EB886" s="24"/>
      <c r="EC886" s="24"/>
      <c r="ED886" s="24"/>
      <c r="EE886" s="24"/>
      <c r="EF886" s="24"/>
      <c r="EG886" s="24"/>
      <c r="EH886" s="24"/>
    </row>
    <row r="887" spans="1:138" ht="14.5">
      <c r="A887" s="23"/>
      <c r="B887" s="23"/>
      <c r="C887" s="24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  <c r="CN887" s="24"/>
      <c r="CO887" s="24"/>
      <c r="CP887" s="24"/>
      <c r="CQ887" s="24"/>
      <c r="CR887" s="24"/>
      <c r="CS887" s="24"/>
      <c r="CT887" s="24"/>
      <c r="CU887" s="24"/>
      <c r="CV887" s="24"/>
      <c r="CW887" s="24"/>
      <c r="CX887" s="24"/>
      <c r="CY887" s="24"/>
      <c r="CZ887" s="24"/>
      <c r="DA887" s="24"/>
      <c r="DB887" s="24"/>
      <c r="DC887" s="24"/>
      <c r="DD887" s="24"/>
      <c r="DE887" s="24"/>
      <c r="DF887" s="24"/>
      <c r="DG887" s="24"/>
      <c r="DH887" s="24"/>
      <c r="DI887" s="24"/>
      <c r="DJ887" s="24"/>
      <c r="DK887" s="24"/>
      <c r="DL887" s="24"/>
      <c r="DM887" s="24"/>
      <c r="DN887" s="24"/>
      <c r="DO887" s="24"/>
      <c r="DP887" s="24"/>
      <c r="DQ887" s="24"/>
      <c r="DR887" s="24"/>
      <c r="DS887" s="24"/>
      <c r="DT887" s="24"/>
      <c r="DU887" s="24"/>
      <c r="DV887" s="24"/>
      <c r="DW887" s="24"/>
      <c r="DX887" s="24"/>
      <c r="DY887" s="24"/>
      <c r="DZ887" s="24"/>
      <c r="EA887" s="24"/>
      <c r="EB887" s="24"/>
      <c r="EC887" s="24"/>
      <c r="ED887" s="24"/>
      <c r="EE887" s="24"/>
      <c r="EF887" s="24"/>
      <c r="EG887" s="24"/>
      <c r="EH887" s="24"/>
    </row>
    <row r="888" spans="1:138" ht="14.5">
      <c r="A888" s="23"/>
      <c r="B888" s="23"/>
      <c r="C888" s="24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  <c r="CN888" s="24"/>
      <c r="CO888" s="24"/>
      <c r="CP888" s="24"/>
      <c r="CQ888" s="24"/>
      <c r="CR888" s="24"/>
      <c r="CS888" s="24"/>
      <c r="CT888" s="24"/>
      <c r="CU888" s="24"/>
      <c r="CV888" s="24"/>
      <c r="CW888" s="24"/>
      <c r="CX888" s="24"/>
      <c r="CY888" s="24"/>
      <c r="CZ888" s="24"/>
      <c r="DA888" s="24"/>
      <c r="DB888" s="24"/>
      <c r="DC888" s="24"/>
      <c r="DD888" s="24"/>
      <c r="DE888" s="24"/>
      <c r="DF888" s="24"/>
      <c r="DG888" s="24"/>
      <c r="DH888" s="24"/>
      <c r="DI888" s="24"/>
      <c r="DJ888" s="24"/>
      <c r="DK888" s="24"/>
      <c r="DL888" s="24"/>
      <c r="DM888" s="24"/>
      <c r="DN888" s="24"/>
      <c r="DO888" s="24"/>
      <c r="DP888" s="24"/>
      <c r="DQ888" s="24"/>
      <c r="DR888" s="24"/>
      <c r="DS888" s="24"/>
      <c r="DT888" s="24"/>
      <c r="DU888" s="24"/>
      <c r="DV888" s="24"/>
      <c r="DW888" s="24"/>
      <c r="DX888" s="24"/>
      <c r="DY888" s="24"/>
      <c r="DZ888" s="24"/>
      <c r="EA888" s="24"/>
      <c r="EB888" s="24"/>
      <c r="EC888" s="24"/>
      <c r="ED888" s="24"/>
      <c r="EE888" s="24"/>
      <c r="EF888" s="24"/>
      <c r="EG888" s="24"/>
      <c r="EH888" s="24"/>
    </row>
    <row r="889" spans="1:138" ht="14.5">
      <c r="A889" s="23"/>
      <c r="B889" s="23"/>
      <c r="C889" s="24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  <c r="CN889" s="24"/>
      <c r="CO889" s="24"/>
      <c r="CP889" s="24"/>
      <c r="CQ889" s="24"/>
      <c r="CR889" s="24"/>
      <c r="CS889" s="24"/>
      <c r="CT889" s="24"/>
      <c r="CU889" s="24"/>
      <c r="CV889" s="24"/>
      <c r="CW889" s="24"/>
      <c r="CX889" s="24"/>
      <c r="CY889" s="24"/>
      <c r="CZ889" s="24"/>
      <c r="DA889" s="24"/>
      <c r="DB889" s="24"/>
      <c r="DC889" s="24"/>
      <c r="DD889" s="24"/>
      <c r="DE889" s="24"/>
      <c r="DF889" s="24"/>
      <c r="DG889" s="24"/>
      <c r="DH889" s="24"/>
      <c r="DI889" s="24"/>
      <c r="DJ889" s="24"/>
      <c r="DK889" s="24"/>
      <c r="DL889" s="24"/>
      <c r="DM889" s="24"/>
      <c r="DN889" s="24"/>
      <c r="DO889" s="24"/>
      <c r="DP889" s="24"/>
      <c r="DQ889" s="24"/>
      <c r="DR889" s="24"/>
      <c r="DS889" s="24"/>
      <c r="DT889" s="24"/>
      <c r="DU889" s="24"/>
      <c r="DV889" s="24"/>
      <c r="DW889" s="24"/>
      <c r="DX889" s="24"/>
      <c r="DY889" s="24"/>
      <c r="DZ889" s="24"/>
      <c r="EA889" s="24"/>
      <c r="EB889" s="24"/>
      <c r="EC889" s="24"/>
      <c r="ED889" s="24"/>
      <c r="EE889" s="24"/>
      <c r="EF889" s="24"/>
      <c r="EG889" s="24"/>
      <c r="EH889" s="24"/>
    </row>
    <row r="890" spans="1:138" ht="14.5">
      <c r="A890" s="23"/>
      <c r="B890" s="23"/>
      <c r="C890" s="24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  <c r="CN890" s="24"/>
      <c r="CO890" s="24"/>
      <c r="CP890" s="24"/>
      <c r="CQ890" s="24"/>
      <c r="CR890" s="24"/>
      <c r="CS890" s="24"/>
      <c r="CT890" s="24"/>
      <c r="CU890" s="24"/>
      <c r="CV890" s="24"/>
      <c r="CW890" s="24"/>
      <c r="CX890" s="24"/>
      <c r="CY890" s="24"/>
      <c r="CZ890" s="24"/>
      <c r="DA890" s="24"/>
      <c r="DB890" s="24"/>
      <c r="DC890" s="24"/>
      <c r="DD890" s="24"/>
      <c r="DE890" s="24"/>
      <c r="DF890" s="24"/>
      <c r="DG890" s="24"/>
      <c r="DH890" s="24"/>
      <c r="DI890" s="24"/>
      <c r="DJ890" s="24"/>
      <c r="DK890" s="24"/>
      <c r="DL890" s="24"/>
      <c r="DM890" s="24"/>
      <c r="DN890" s="24"/>
      <c r="DO890" s="24"/>
      <c r="DP890" s="24"/>
      <c r="DQ890" s="24"/>
      <c r="DR890" s="24"/>
      <c r="DS890" s="24"/>
      <c r="DT890" s="24"/>
      <c r="DU890" s="24"/>
      <c r="DV890" s="24"/>
      <c r="DW890" s="24"/>
      <c r="DX890" s="24"/>
      <c r="DY890" s="24"/>
      <c r="DZ890" s="24"/>
      <c r="EA890" s="24"/>
      <c r="EB890" s="24"/>
      <c r="EC890" s="24"/>
      <c r="ED890" s="24"/>
      <c r="EE890" s="24"/>
      <c r="EF890" s="24"/>
      <c r="EG890" s="24"/>
      <c r="EH890" s="24"/>
    </row>
    <row r="891" spans="1:138" ht="14.5">
      <c r="A891" s="23"/>
      <c r="B891" s="23"/>
      <c r="C891" s="24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  <c r="CK891" s="24"/>
      <c r="CL891" s="24"/>
      <c r="CM891" s="24"/>
      <c r="CN891" s="24"/>
      <c r="CO891" s="24"/>
      <c r="CP891" s="24"/>
      <c r="CQ891" s="24"/>
      <c r="CR891" s="24"/>
      <c r="CS891" s="24"/>
      <c r="CT891" s="24"/>
      <c r="CU891" s="24"/>
      <c r="CV891" s="24"/>
      <c r="CW891" s="24"/>
      <c r="CX891" s="24"/>
      <c r="CY891" s="24"/>
      <c r="CZ891" s="24"/>
      <c r="DA891" s="24"/>
      <c r="DB891" s="24"/>
      <c r="DC891" s="24"/>
      <c r="DD891" s="24"/>
      <c r="DE891" s="24"/>
      <c r="DF891" s="24"/>
      <c r="DG891" s="24"/>
      <c r="DH891" s="24"/>
      <c r="DI891" s="24"/>
      <c r="DJ891" s="24"/>
      <c r="DK891" s="24"/>
      <c r="DL891" s="24"/>
      <c r="DM891" s="24"/>
      <c r="DN891" s="24"/>
      <c r="DO891" s="24"/>
      <c r="DP891" s="24"/>
      <c r="DQ891" s="24"/>
      <c r="DR891" s="24"/>
      <c r="DS891" s="24"/>
      <c r="DT891" s="24"/>
      <c r="DU891" s="24"/>
      <c r="DV891" s="24"/>
      <c r="DW891" s="24"/>
      <c r="DX891" s="24"/>
      <c r="DY891" s="24"/>
      <c r="DZ891" s="24"/>
      <c r="EA891" s="24"/>
      <c r="EB891" s="24"/>
      <c r="EC891" s="24"/>
      <c r="ED891" s="24"/>
      <c r="EE891" s="24"/>
      <c r="EF891" s="24"/>
      <c r="EG891" s="24"/>
      <c r="EH891" s="24"/>
    </row>
    <row r="892" spans="1:138" ht="14.5">
      <c r="A892" s="23"/>
      <c r="B892" s="23"/>
      <c r="C892" s="24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  <c r="CK892" s="24"/>
      <c r="CL892" s="24"/>
      <c r="CM892" s="24"/>
      <c r="CN892" s="24"/>
      <c r="CO892" s="24"/>
      <c r="CP892" s="24"/>
      <c r="CQ892" s="24"/>
      <c r="CR892" s="24"/>
      <c r="CS892" s="24"/>
      <c r="CT892" s="24"/>
      <c r="CU892" s="24"/>
      <c r="CV892" s="24"/>
      <c r="CW892" s="24"/>
      <c r="CX892" s="24"/>
      <c r="CY892" s="24"/>
      <c r="CZ892" s="24"/>
      <c r="DA892" s="24"/>
      <c r="DB892" s="24"/>
      <c r="DC892" s="24"/>
      <c r="DD892" s="24"/>
      <c r="DE892" s="24"/>
      <c r="DF892" s="24"/>
      <c r="DG892" s="24"/>
      <c r="DH892" s="24"/>
      <c r="DI892" s="24"/>
      <c r="DJ892" s="24"/>
      <c r="DK892" s="24"/>
      <c r="DL892" s="24"/>
      <c r="DM892" s="24"/>
      <c r="DN892" s="24"/>
      <c r="DO892" s="24"/>
      <c r="DP892" s="24"/>
      <c r="DQ892" s="24"/>
      <c r="DR892" s="24"/>
      <c r="DS892" s="24"/>
      <c r="DT892" s="24"/>
      <c r="DU892" s="24"/>
      <c r="DV892" s="24"/>
      <c r="DW892" s="24"/>
      <c r="DX892" s="24"/>
      <c r="DY892" s="24"/>
      <c r="DZ892" s="24"/>
      <c r="EA892" s="24"/>
      <c r="EB892" s="24"/>
      <c r="EC892" s="24"/>
      <c r="ED892" s="24"/>
      <c r="EE892" s="24"/>
      <c r="EF892" s="24"/>
      <c r="EG892" s="24"/>
      <c r="EH892" s="24"/>
    </row>
    <row r="893" spans="1:138" ht="14.5">
      <c r="A893" s="23"/>
      <c r="B893" s="23"/>
      <c r="C893" s="24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  <c r="CK893" s="24"/>
      <c r="CL893" s="24"/>
      <c r="CM893" s="24"/>
      <c r="CN893" s="24"/>
      <c r="CO893" s="24"/>
      <c r="CP893" s="24"/>
      <c r="CQ893" s="24"/>
      <c r="CR893" s="24"/>
      <c r="CS893" s="24"/>
      <c r="CT893" s="24"/>
      <c r="CU893" s="24"/>
      <c r="CV893" s="24"/>
      <c r="CW893" s="24"/>
      <c r="CX893" s="24"/>
      <c r="CY893" s="24"/>
      <c r="CZ893" s="24"/>
      <c r="DA893" s="24"/>
      <c r="DB893" s="24"/>
      <c r="DC893" s="24"/>
      <c r="DD893" s="24"/>
      <c r="DE893" s="24"/>
      <c r="DF893" s="24"/>
      <c r="DG893" s="24"/>
      <c r="DH893" s="24"/>
      <c r="DI893" s="24"/>
      <c r="DJ893" s="24"/>
      <c r="DK893" s="24"/>
      <c r="DL893" s="24"/>
      <c r="DM893" s="24"/>
      <c r="DN893" s="24"/>
      <c r="DO893" s="24"/>
      <c r="DP893" s="24"/>
      <c r="DQ893" s="24"/>
      <c r="DR893" s="24"/>
      <c r="DS893" s="24"/>
      <c r="DT893" s="24"/>
      <c r="DU893" s="24"/>
      <c r="DV893" s="24"/>
      <c r="DW893" s="24"/>
      <c r="DX893" s="24"/>
      <c r="DY893" s="24"/>
      <c r="DZ893" s="24"/>
      <c r="EA893" s="24"/>
      <c r="EB893" s="24"/>
      <c r="EC893" s="24"/>
      <c r="ED893" s="24"/>
      <c r="EE893" s="24"/>
      <c r="EF893" s="24"/>
      <c r="EG893" s="24"/>
      <c r="EH893" s="24"/>
    </row>
    <row r="894" spans="1:138" ht="14.5">
      <c r="A894" s="23"/>
      <c r="B894" s="23"/>
      <c r="C894" s="24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  <c r="CK894" s="24"/>
      <c r="CL894" s="24"/>
      <c r="CM894" s="24"/>
      <c r="CN894" s="24"/>
      <c r="CO894" s="24"/>
      <c r="CP894" s="24"/>
      <c r="CQ894" s="24"/>
      <c r="CR894" s="24"/>
      <c r="CS894" s="24"/>
      <c r="CT894" s="24"/>
      <c r="CU894" s="24"/>
      <c r="CV894" s="24"/>
      <c r="CW894" s="24"/>
      <c r="CX894" s="24"/>
      <c r="CY894" s="24"/>
      <c r="CZ894" s="24"/>
      <c r="DA894" s="24"/>
      <c r="DB894" s="24"/>
      <c r="DC894" s="24"/>
      <c r="DD894" s="24"/>
      <c r="DE894" s="24"/>
      <c r="DF894" s="24"/>
      <c r="DG894" s="24"/>
      <c r="DH894" s="24"/>
      <c r="DI894" s="24"/>
      <c r="DJ894" s="24"/>
      <c r="DK894" s="24"/>
      <c r="DL894" s="24"/>
      <c r="DM894" s="24"/>
      <c r="DN894" s="24"/>
      <c r="DO894" s="24"/>
      <c r="DP894" s="24"/>
      <c r="DQ894" s="24"/>
      <c r="DR894" s="24"/>
      <c r="DS894" s="24"/>
      <c r="DT894" s="24"/>
      <c r="DU894" s="24"/>
      <c r="DV894" s="24"/>
      <c r="DW894" s="24"/>
      <c r="DX894" s="24"/>
      <c r="DY894" s="24"/>
      <c r="DZ894" s="24"/>
      <c r="EA894" s="24"/>
      <c r="EB894" s="24"/>
      <c r="EC894" s="24"/>
      <c r="ED894" s="24"/>
      <c r="EE894" s="24"/>
      <c r="EF894" s="24"/>
      <c r="EG894" s="24"/>
      <c r="EH894" s="24"/>
    </row>
    <row r="895" spans="1:138" ht="14.5">
      <c r="A895" s="23"/>
      <c r="B895" s="23"/>
      <c r="C895" s="24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  <c r="CK895" s="24"/>
      <c r="CL895" s="24"/>
      <c r="CM895" s="24"/>
      <c r="CN895" s="24"/>
      <c r="CO895" s="24"/>
      <c r="CP895" s="24"/>
      <c r="CQ895" s="24"/>
      <c r="CR895" s="24"/>
      <c r="CS895" s="24"/>
      <c r="CT895" s="24"/>
      <c r="CU895" s="24"/>
      <c r="CV895" s="24"/>
      <c r="CW895" s="24"/>
      <c r="CX895" s="24"/>
      <c r="CY895" s="24"/>
      <c r="CZ895" s="24"/>
      <c r="DA895" s="24"/>
      <c r="DB895" s="24"/>
      <c r="DC895" s="24"/>
      <c r="DD895" s="24"/>
      <c r="DE895" s="24"/>
      <c r="DF895" s="24"/>
      <c r="DG895" s="24"/>
      <c r="DH895" s="24"/>
      <c r="DI895" s="24"/>
      <c r="DJ895" s="24"/>
      <c r="DK895" s="24"/>
      <c r="DL895" s="24"/>
      <c r="DM895" s="24"/>
      <c r="DN895" s="24"/>
      <c r="DO895" s="24"/>
      <c r="DP895" s="24"/>
      <c r="DQ895" s="24"/>
      <c r="DR895" s="24"/>
      <c r="DS895" s="24"/>
      <c r="DT895" s="24"/>
      <c r="DU895" s="24"/>
      <c r="DV895" s="24"/>
      <c r="DW895" s="24"/>
      <c r="DX895" s="24"/>
      <c r="DY895" s="24"/>
      <c r="DZ895" s="24"/>
      <c r="EA895" s="24"/>
      <c r="EB895" s="24"/>
      <c r="EC895" s="24"/>
      <c r="ED895" s="24"/>
      <c r="EE895" s="24"/>
      <c r="EF895" s="24"/>
      <c r="EG895" s="24"/>
      <c r="EH895" s="24"/>
    </row>
    <row r="896" spans="1:138" ht="14.5">
      <c r="A896" s="23"/>
      <c r="B896" s="23"/>
      <c r="C896" s="24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4"/>
      <c r="CO896" s="24"/>
      <c r="CP896" s="24"/>
      <c r="CQ896" s="24"/>
      <c r="CR896" s="24"/>
      <c r="CS896" s="24"/>
      <c r="CT896" s="24"/>
      <c r="CU896" s="24"/>
      <c r="CV896" s="24"/>
      <c r="CW896" s="24"/>
      <c r="CX896" s="24"/>
      <c r="CY896" s="24"/>
      <c r="CZ896" s="24"/>
      <c r="DA896" s="24"/>
      <c r="DB896" s="24"/>
      <c r="DC896" s="24"/>
      <c r="DD896" s="24"/>
      <c r="DE896" s="24"/>
      <c r="DF896" s="24"/>
      <c r="DG896" s="24"/>
      <c r="DH896" s="24"/>
      <c r="DI896" s="24"/>
      <c r="DJ896" s="24"/>
      <c r="DK896" s="24"/>
      <c r="DL896" s="24"/>
      <c r="DM896" s="24"/>
      <c r="DN896" s="24"/>
      <c r="DO896" s="24"/>
      <c r="DP896" s="24"/>
      <c r="DQ896" s="24"/>
      <c r="DR896" s="24"/>
      <c r="DS896" s="24"/>
      <c r="DT896" s="24"/>
      <c r="DU896" s="24"/>
      <c r="DV896" s="24"/>
      <c r="DW896" s="24"/>
      <c r="DX896" s="24"/>
      <c r="DY896" s="24"/>
      <c r="DZ896" s="24"/>
      <c r="EA896" s="24"/>
      <c r="EB896" s="24"/>
      <c r="EC896" s="24"/>
      <c r="ED896" s="24"/>
      <c r="EE896" s="24"/>
      <c r="EF896" s="24"/>
      <c r="EG896" s="24"/>
      <c r="EH896" s="24"/>
    </row>
    <row r="897" spans="1:138" ht="14.5">
      <c r="A897" s="23"/>
      <c r="B897" s="23"/>
      <c r="C897" s="24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4"/>
      <c r="CO897" s="24"/>
      <c r="CP897" s="24"/>
      <c r="CQ897" s="24"/>
      <c r="CR897" s="24"/>
      <c r="CS897" s="24"/>
      <c r="CT897" s="24"/>
      <c r="CU897" s="24"/>
      <c r="CV897" s="24"/>
      <c r="CW897" s="24"/>
      <c r="CX897" s="24"/>
      <c r="CY897" s="24"/>
      <c r="CZ897" s="24"/>
      <c r="DA897" s="24"/>
      <c r="DB897" s="24"/>
      <c r="DC897" s="24"/>
      <c r="DD897" s="24"/>
      <c r="DE897" s="24"/>
      <c r="DF897" s="24"/>
      <c r="DG897" s="24"/>
      <c r="DH897" s="24"/>
      <c r="DI897" s="24"/>
      <c r="DJ897" s="24"/>
      <c r="DK897" s="24"/>
      <c r="DL897" s="24"/>
      <c r="DM897" s="24"/>
      <c r="DN897" s="24"/>
      <c r="DO897" s="24"/>
      <c r="DP897" s="24"/>
      <c r="DQ897" s="24"/>
      <c r="DR897" s="24"/>
      <c r="DS897" s="24"/>
      <c r="DT897" s="24"/>
      <c r="DU897" s="24"/>
      <c r="DV897" s="24"/>
      <c r="DW897" s="24"/>
      <c r="DX897" s="24"/>
      <c r="DY897" s="24"/>
      <c r="DZ897" s="24"/>
      <c r="EA897" s="24"/>
      <c r="EB897" s="24"/>
      <c r="EC897" s="24"/>
      <c r="ED897" s="24"/>
      <c r="EE897" s="24"/>
      <c r="EF897" s="24"/>
      <c r="EG897" s="24"/>
      <c r="EH897" s="24"/>
    </row>
    <row r="898" spans="1:138" ht="14.5">
      <c r="A898" s="23"/>
      <c r="B898" s="23"/>
      <c r="C898" s="24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4"/>
      <c r="CO898" s="24"/>
      <c r="CP898" s="24"/>
      <c r="CQ898" s="24"/>
      <c r="CR898" s="24"/>
      <c r="CS898" s="24"/>
      <c r="CT898" s="24"/>
      <c r="CU898" s="24"/>
      <c r="CV898" s="24"/>
      <c r="CW898" s="24"/>
      <c r="CX898" s="24"/>
      <c r="CY898" s="24"/>
      <c r="CZ898" s="24"/>
      <c r="DA898" s="24"/>
      <c r="DB898" s="24"/>
      <c r="DC898" s="24"/>
      <c r="DD898" s="24"/>
      <c r="DE898" s="24"/>
      <c r="DF898" s="24"/>
      <c r="DG898" s="24"/>
      <c r="DH898" s="24"/>
      <c r="DI898" s="24"/>
      <c r="DJ898" s="24"/>
      <c r="DK898" s="24"/>
      <c r="DL898" s="24"/>
      <c r="DM898" s="24"/>
      <c r="DN898" s="24"/>
      <c r="DO898" s="24"/>
      <c r="DP898" s="24"/>
      <c r="DQ898" s="24"/>
      <c r="DR898" s="24"/>
      <c r="DS898" s="24"/>
      <c r="DT898" s="24"/>
      <c r="DU898" s="24"/>
      <c r="DV898" s="24"/>
      <c r="DW898" s="24"/>
      <c r="DX898" s="24"/>
      <c r="DY898" s="24"/>
      <c r="DZ898" s="24"/>
      <c r="EA898" s="24"/>
      <c r="EB898" s="24"/>
      <c r="EC898" s="24"/>
      <c r="ED898" s="24"/>
      <c r="EE898" s="24"/>
      <c r="EF898" s="24"/>
      <c r="EG898" s="24"/>
      <c r="EH898" s="24"/>
    </row>
    <row r="899" spans="1:138" ht="14.5">
      <c r="A899" s="23"/>
      <c r="B899" s="23"/>
      <c r="C899" s="24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  <c r="CN899" s="24"/>
      <c r="CO899" s="24"/>
      <c r="CP899" s="24"/>
      <c r="CQ899" s="24"/>
      <c r="CR899" s="24"/>
      <c r="CS899" s="24"/>
      <c r="CT899" s="24"/>
      <c r="CU899" s="24"/>
      <c r="CV899" s="24"/>
      <c r="CW899" s="24"/>
      <c r="CX899" s="24"/>
      <c r="CY899" s="24"/>
      <c r="CZ899" s="24"/>
      <c r="DA899" s="24"/>
      <c r="DB899" s="24"/>
      <c r="DC899" s="24"/>
      <c r="DD899" s="24"/>
      <c r="DE899" s="24"/>
      <c r="DF899" s="24"/>
      <c r="DG899" s="24"/>
      <c r="DH899" s="24"/>
      <c r="DI899" s="24"/>
      <c r="DJ899" s="24"/>
      <c r="DK899" s="24"/>
      <c r="DL899" s="24"/>
      <c r="DM899" s="24"/>
      <c r="DN899" s="24"/>
      <c r="DO899" s="24"/>
      <c r="DP899" s="24"/>
      <c r="DQ899" s="24"/>
      <c r="DR899" s="24"/>
      <c r="DS899" s="24"/>
      <c r="DT899" s="24"/>
      <c r="DU899" s="24"/>
      <c r="DV899" s="24"/>
      <c r="DW899" s="24"/>
      <c r="DX899" s="24"/>
      <c r="DY899" s="24"/>
      <c r="DZ899" s="24"/>
      <c r="EA899" s="24"/>
      <c r="EB899" s="24"/>
      <c r="EC899" s="24"/>
      <c r="ED899" s="24"/>
      <c r="EE899" s="24"/>
      <c r="EF899" s="24"/>
      <c r="EG899" s="24"/>
      <c r="EH899" s="24"/>
    </row>
    <row r="900" spans="1:138" ht="14.5">
      <c r="A900" s="23"/>
      <c r="B900" s="23"/>
      <c r="C900" s="24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  <c r="CN900" s="24"/>
      <c r="CO900" s="24"/>
      <c r="CP900" s="24"/>
      <c r="CQ900" s="24"/>
      <c r="CR900" s="24"/>
      <c r="CS900" s="24"/>
      <c r="CT900" s="24"/>
      <c r="CU900" s="24"/>
      <c r="CV900" s="24"/>
      <c r="CW900" s="24"/>
      <c r="CX900" s="24"/>
      <c r="CY900" s="24"/>
      <c r="CZ900" s="24"/>
      <c r="DA900" s="24"/>
      <c r="DB900" s="24"/>
      <c r="DC900" s="24"/>
      <c r="DD900" s="24"/>
      <c r="DE900" s="24"/>
      <c r="DF900" s="24"/>
      <c r="DG900" s="24"/>
      <c r="DH900" s="24"/>
      <c r="DI900" s="24"/>
      <c r="DJ900" s="24"/>
      <c r="DK900" s="24"/>
      <c r="DL900" s="24"/>
      <c r="DM900" s="24"/>
      <c r="DN900" s="24"/>
      <c r="DO900" s="24"/>
      <c r="DP900" s="24"/>
      <c r="DQ900" s="24"/>
      <c r="DR900" s="24"/>
      <c r="DS900" s="24"/>
      <c r="DT900" s="24"/>
      <c r="DU900" s="24"/>
      <c r="DV900" s="24"/>
      <c r="DW900" s="24"/>
      <c r="DX900" s="24"/>
      <c r="DY900" s="24"/>
      <c r="DZ900" s="24"/>
      <c r="EA900" s="24"/>
      <c r="EB900" s="24"/>
      <c r="EC900" s="24"/>
      <c r="ED900" s="24"/>
      <c r="EE900" s="24"/>
      <c r="EF900" s="24"/>
      <c r="EG900" s="24"/>
      <c r="EH900" s="24"/>
    </row>
    <row r="901" spans="1:138" ht="14.5">
      <c r="A901" s="23"/>
      <c r="B901" s="23"/>
      <c r="C901" s="24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  <c r="CN901" s="24"/>
      <c r="CO901" s="24"/>
      <c r="CP901" s="24"/>
      <c r="CQ901" s="24"/>
      <c r="CR901" s="24"/>
      <c r="CS901" s="24"/>
      <c r="CT901" s="24"/>
      <c r="CU901" s="24"/>
      <c r="CV901" s="24"/>
      <c r="CW901" s="24"/>
      <c r="CX901" s="24"/>
      <c r="CY901" s="24"/>
      <c r="CZ901" s="24"/>
      <c r="DA901" s="24"/>
      <c r="DB901" s="24"/>
      <c r="DC901" s="24"/>
      <c r="DD901" s="24"/>
      <c r="DE901" s="24"/>
      <c r="DF901" s="24"/>
      <c r="DG901" s="24"/>
      <c r="DH901" s="24"/>
      <c r="DI901" s="24"/>
      <c r="DJ901" s="24"/>
      <c r="DK901" s="24"/>
      <c r="DL901" s="24"/>
      <c r="DM901" s="24"/>
      <c r="DN901" s="24"/>
      <c r="DO901" s="24"/>
      <c r="DP901" s="24"/>
      <c r="DQ901" s="24"/>
      <c r="DR901" s="24"/>
      <c r="DS901" s="24"/>
      <c r="DT901" s="24"/>
      <c r="DU901" s="24"/>
      <c r="DV901" s="24"/>
      <c r="DW901" s="24"/>
      <c r="DX901" s="24"/>
      <c r="DY901" s="24"/>
      <c r="DZ901" s="24"/>
      <c r="EA901" s="24"/>
      <c r="EB901" s="24"/>
      <c r="EC901" s="24"/>
      <c r="ED901" s="24"/>
      <c r="EE901" s="24"/>
      <c r="EF901" s="24"/>
      <c r="EG901" s="24"/>
      <c r="EH901" s="24"/>
    </row>
    <row r="902" spans="1:138" ht="14.5">
      <c r="A902" s="23"/>
      <c r="B902" s="23"/>
      <c r="C902" s="24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  <c r="CN902" s="24"/>
      <c r="CO902" s="24"/>
      <c r="CP902" s="24"/>
      <c r="CQ902" s="24"/>
      <c r="CR902" s="24"/>
      <c r="CS902" s="24"/>
      <c r="CT902" s="24"/>
      <c r="CU902" s="24"/>
      <c r="CV902" s="24"/>
      <c r="CW902" s="24"/>
      <c r="CX902" s="24"/>
      <c r="CY902" s="24"/>
      <c r="CZ902" s="24"/>
      <c r="DA902" s="24"/>
      <c r="DB902" s="24"/>
      <c r="DC902" s="24"/>
      <c r="DD902" s="24"/>
      <c r="DE902" s="24"/>
      <c r="DF902" s="24"/>
      <c r="DG902" s="24"/>
      <c r="DH902" s="24"/>
      <c r="DI902" s="24"/>
      <c r="DJ902" s="24"/>
      <c r="DK902" s="24"/>
      <c r="DL902" s="24"/>
      <c r="DM902" s="24"/>
      <c r="DN902" s="24"/>
      <c r="DO902" s="24"/>
      <c r="DP902" s="24"/>
      <c r="DQ902" s="24"/>
      <c r="DR902" s="24"/>
      <c r="DS902" s="24"/>
      <c r="DT902" s="24"/>
      <c r="DU902" s="24"/>
      <c r="DV902" s="24"/>
      <c r="DW902" s="24"/>
      <c r="DX902" s="24"/>
      <c r="DY902" s="24"/>
      <c r="DZ902" s="24"/>
      <c r="EA902" s="24"/>
      <c r="EB902" s="24"/>
      <c r="EC902" s="24"/>
      <c r="ED902" s="24"/>
      <c r="EE902" s="24"/>
      <c r="EF902" s="24"/>
      <c r="EG902" s="24"/>
      <c r="EH902" s="24"/>
    </row>
    <row r="903" spans="1:138" ht="14.5">
      <c r="A903" s="23"/>
      <c r="B903" s="23"/>
      <c r="C903" s="24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  <c r="CN903" s="24"/>
      <c r="CO903" s="24"/>
      <c r="CP903" s="24"/>
      <c r="CQ903" s="24"/>
      <c r="CR903" s="24"/>
      <c r="CS903" s="24"/>
      <c r="CT903" s="24"/>
      <c r="CU903" s="24"/>
      <c r="CV903" s="24"/>
      <c r="CW903" s="24"/>
      <c r="CX903" s="24"/>
      <c r="CY903" s="24"/>
      <c r="CZ903" s="24"/>
      <c r="DA903" s="24"/>
      <c r="DB903" s="24"/>
      <c r="DC903" s="24"/>
      <c r="DD903" s="24"/>
      <c r="DE903" s="24"/>
      <c r="DF903" s="24"/>
      <c r="DG903" s="24"/>
      <c r="DH903" s="24"/>
      <c r="DI903" s="24"/>
      <c r="DJ903" s="24"/>
      <c r="DK903" s="24"/>
      <c r="DL903" s="24"/>
      <c r="DM903" s="24"/>
      <c r="DN903" s="24"/>
      <c r="DO903" s="24"/>
      <c r="DP903" s="24"/>
      <c r="DQ903" s="24"/>
      <c r="DR903" s="24"/>
      <c r="DS903" s="24"/>
      <c r="DT903" s="24"/>
      <c r="DU903" s="24"/>
      <c r="DV903" s="24"/>
      <c r="DW903" s="24"/>
      <c r="DX903" s="24"/>
      <c r="DY903" s="24"/>
      <c r="DZ903" s="24"/>
      <c r="EA903" s="24"/>
      <c r="EB903" s="24"/>
      <c r="EC903" s="24"/>
      <c r="ED903" s="24"/>
      <c r="EE903" s="24"/>
      <c r="EF903" s="24"/>
      <c r="EG903" s="24"/>
      <c r="EH903" s="24"/>
    </row>
    <row r="904" spans="1:138" ht="14.5">
      <c r="A904" s="23"/>
      <c r="B904" s="23"/>
      <c r="C904" s="24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  <c r="CN904" s="24"/>
      <c r="CO904" s="24"/>
      <c r="CP904" s="24"/>
      <c r="CQ904" s="24"/>
      <c r="CR904" s="24"/>
      <c r="CS904" s="24"/>
      <c r="CT904" s="24"/>
      <c r="CU904" s="24"/>
      <c r="CV904" s="24"/>
      <c r="CW904" s="24"/>
      <c r="CX904" s="24"/>
      <c r="CY904" s="24"/>
      <c r="CZ904" s="24"/>
      <c r="DA904" s="24"/>
      <c r="DB904" s="24"/>
      <c r="DC904" s="24"/>
      <c r="DD904" s="24"/>
      <c r="DE904" s="24"/>
      <c r="DF904" s="24"/>
      <c r="DG904" s="24"/>
      <c r="DH904" s="24"/>
      <c r="DI904" s="24"/>
      <c r="DJ904" s="24"/>
      <c r="DK904" s="24"/>
      <c r="DL904" s="24"/>
      <c r="DM904" s="24"/>
      <c r="DN904" s="24"/>
      <c r="DO904" s="24"/>
      <c r="DP904" s="24"/>
      <c r="DQ904" s="24"/>
      <c r="DR904" s="24"/>
      <c r="DS904" s="24"/>
      <c r="DT904" s="24"/>
      <c r="DU904" s="24"/>
      <c r="DV904" s="24"/>
      <c r="DW904" s="24"/>
      <c r="DX904" s="24"/>
      <c r="DY904" s="24"/>
      <c r="DZ904" s="24"/>
      <c r="EA904" s="24"/>
      <c r="EB904" s="24"/>
      <c r="EC904" s="24"/>
      <c r="ED904" s="24"/>
      <c r="EE904" s="24"/>
      <c r="EF904" s="24"/>
      <c r="EG904" s="24"/>
      <c r="EH904" s="24"/>
    </row>
    <row r="905" spans="1:138" ht="14.5">
      <c r="A905" s="23"/>
      <c r="B905" s="23"/>
      <c r="C905" s="24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  <c r="CN905" s="24"/>
      <c r="CO905" s="24"/>
      <c r="CP905" s="24"/>
      <c r="CQ905" s="24"/>
      <c r="CR905" s="24"/>
      <c r="CS905" s="24"/>
      <c r="CT905" s="24"/>
      <c r="CU905" s="24"/>
      <c r="CV905" s="24"/>
      <c r="CW905" s="24"/>
      <c r="CX905" s="24"/>
      <c r="CY905" s="24"/>
      <c r="CZ905" s="24"/>
      <c r="DA905" s="24"/>
      <c r="DB905" s="24"/>
      <c r="DC905" s="24"/>
      <c r="DD905" s="24"/>
      <c r="DE905" s="24"/>
      <c r="DF905" s="24"/>
      <c r="DG905" s="24"/>
      <c r="DH905" s="24"/>
      <c r="DI905" s="24"/>
      <c r="DJ905" s="24"/>
      <c r="DK905" s="24"/>
      <c r="DL905" s="24"/>
      <c r="DM905" s="24"/>
      <c r="DN905" s="24"/>
      <c r="DO905" s="24"/>
      <c r="DP905" s="24"/>
      <c r="DQ905" s="24"/>
      <c r="DR905" s="24"/>
      <c r="DS905" s="24"/>
      <c r="DT905" s="24"/>
      <c r="DU905" s="24"/>
      <c r="DV905" s="24"/>
      <c r="DW905" s="24"/>
      <c r="DX905" s="24"/>
      <c r="DY905" s="24"/>
      <c r="DZ905" s="24"/>
      <c r="EA905" s="24"/>
      <c r="EB905" s="24"/>
      <c r="EC905" s="24"/>
      <c r="ED905" s="24"/>
      <c r="EE905" s="24"/>
      <c r="EF905" s="24"/>
      <c r="EG905" s="24"/>
      <c r="EH905" s="24"/>
    </row>
    <row r="906" spans="1:138" ht="14.5">
      <c r="A906" s="23"/>
      <c r="B906" s="23"/>
      <c r="C906" s="24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  <c r="CK906" s="24"/>
      <c r="CL906" s="24"/>
      <c r="CM906" s="24"/>
      <c r="CN906" s="24"/>
      <c r="CO906" s="24"/>
      <c r="CP906" s="24"/>
      <c r="CQ906" s="24"/>
      <c r="CR906" s="24"/>
      <c r="CS906" s="24"/>
      <c r="CT906" s="24"/>
      <c r="CU906" s="24"/>
      <c r="CV906" s="24"/>
      <c r="CW906" s="24"/>
      <c r="CX906" s="24"/>
      <c r="CY906" s="24"/>
      <c r="CZ906" s="24"/>
      <c r="DA906" s="24"/>
      <c r="DB906" s="24"/>
      <c r="DC906" s="24"/>
      <c r="DD906" s="24"/>
      <c r="DE906" s="24"/>
      <c r="DF906" s="24"/>
      <c r="DG906" s="24"/>
      <c r="DH906" s="24"/>
      <c r="DI906" s="24"/>
      <c r="DJ906" s="24"/>
      <c r="DK906" s="24"/>
      <c r="DL906" s="24"/>
      <c r="DM906" s="24"/>
      <c r="DN906" s="24"/>
      <c r="DO906" s="24"/>
      <c r="DP906" s="24"/>
      <c r="DQ906" s="24"/>
      <c r="DR906" s="24"/>
      <c r="DS906" s="24"/>
      <c r="DT906" s="24"/>
      <c r="DU906" s="24"/>
      <c r="DV906" s="24"/>
      <c r="DW906" s="24"/>
      <c r="DX906" s="24"/>
      <c r="DY906" s="24"/>
      <c r="DZ906" s="24"/>
      <c r="EA906" s="24"/>
      <c r="EB906" s="24"/>
      <c r="EC906" s="24"/>
      <c r="ED906" s="24"/>
      <c r="EE906" s="24"/>
      <c r="EF906" s="24"/>
      <c r="EG906" s="24"/>
      <c r="EH906" s="24"/>
    </row>
    <row r="907" spans="1:138" ht="14.5">
      <c r="A907" s="23"/>
      <c r="B907" s="23"/>
      <c r="C907" s="24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  <c r="CK907" s="24"/>
      <c r="CL907" s="24"/>
      <c r="CM907" s="24"/>
      <c r="CN907" s="24"/>
      <c r="CO907" s="24"/>
      <c r="CP907" s="24"/>
      <c r="CQ907" s="24"/>
      <c r="CR907" s="24"/>
      <c r="CS907" s="24"/>
      <c r="CT907" s="24"/>
      <c r="CU907" s="24"/>
      <c r="CV907" s="24"/>
      <c r="CW907" s="24"/>
      <c r="CX907" s="24"/>
      <c r="CY907" s="24"/>
      <c r="CZ907" s="24"/>
      <c r="DA907" s="24"/>
      <c r="DB907" s="24"/>
      <c r="DC907" s="24"/>
      <c r="DD907" s="24"/>
      <c r="DE907" s="24"/>
      <c r="DF907" s="24"/>
      <c r="DG907" s="24"/>
      <c r="DH907" s="24"/>
      <c r="DI907" s="24"/>
      <c r="DJ907" s="24"/>
      <c r="DK907" s="24"/>
      <c r="DL907" s="24"/>
      <c r="DM907" s="24"/>
      <c r="DN907" s="24"/>
      <c r="DO907" s="24"/>
      <c r="DP907" s="24"/>
      <c r="DQ907" s="24"/>
      <c r="DR907" s="24"/>
      <c r="DS907" s="24"/>
      <c r="DT907" s="24"/>
      <c r="DU907" s="24"/>
      <c r="DV907" s="24"/>
      <c r="DW907" s="24"/>
      <c r="DX907" s="24"/>
      <c r="DY907" s="24"/>
      <c r="DZ907" s="24"/>
      <c r="EA907" s="24"/>
      <c r="EB907" s="24"/>
      <c r="EC907" s="24"/>
      <c r="ED907" s="24"/>
      <c r="EE907" s="24"/>
      <c r="EF907" s="24"/>
      <c r="EG907" s="24"/>
      <c r="EH907" s="24"/>
    </row>
    <row r="908" spans="1:138" ht="14.5">
      <c r="A908" s="23"/>
      <c r="B908" s="23"/>
      <c r="C908" s="24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  <c r="CK908" s="24"/>
      <c r="CL908" s="24"/>
      <c r="CM908" s="24"/>
      <c r="CN908" s="24"/>
      <c r="CO908" s="24"/>
      <c r="CP908" s="24"/>
      <c r="CQ908" s="24"/>
      <c r="CR908" s="24"/>
      <c r="CS908" s="24"/>
      <c r="CT908" s="24"/>
      <c r="CU908" s="24"/>
      <c r="CV908" s="24"/>
      <c r="CW908" s="24"/>
      <c r="CX908" s="24"/>
      <c r="CY908" s="24"/>
      <c r="CZ908" s="24"/>
      <c r="DA908" s="24"/>
      <c r="DB908" s="24"/>
      <c r="DC908" s="24"/>
      <c r="DD908" s="24"/>
      <c r="DE908" s="24"/>
      <c r="DF908" s="24"/>
      <c r="DG908" s="24"/>
      <c r="DH908" s="24"/>
      <c r="DI908" s="24"/>
      <c r="DJ908" s="24"/>
      <c r="DK908" s="24"/>
      <c r="DL908" s="24"/>
      <c r="DM908" s="24"/>
      <c r="DN908" s="24"/>
      <c r="DO908" s="24"/>
      <c r="DP908" s="24"/>
      <c r="DQ908" s="24"/>
      <c r="DR908" s="24"/>
      <c r="DS908" s="24"/>
      <c r="DT908" s="24"/>
      <c r="DU908" s="24"/>
      <c r="DV908" s="24"/>
      <c r="DW908" s="24"/>
      <c r="DX908" s="24"/>
      <c r="DY908" s="24"/>
      <c r="DZ908" s="24"/>
      <c r="EA908" s="24"/>
      <c r="EB908" s="24"/>
      <c r="EC908" s="24"/>
      <c r="ED908" s="24"/>
      <c r="EE908" s="24"/>
      <c r="EF908" s="24"/>
      <c r="EG908" s="24"/>
      <c r="EH908" s="24"/>
    </row>
    <row r="909" spans="1:138" ht="14.5">
      <c r="A909" s="23"/>
      <c r="B909" s="23"/>
      <c r="C909" s="24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  <c r="CK909" s="24"/>
      <c r="CL909" s="24"/>
      <c r="CM909" s="24"/>
      <c r="CN909" s="24"/>
      <c r="CO909" s="24"/>
      <c r="CP909" s="24"/>
      <c r="CQ909" s="24"/>
      <c r="CR909" s="24"/>
      <c r="CS909" s="24"/>
      <c r="CT909" s="24"/>
      <c r="CU909" s="24"/>
      <c r="CV909" s="24"/>
      <c r="CW909" s="24"/>
      <c r="CX909" s="24"/>
      <c r="CY909" s="24"/>
      <c r="CZ909" s="24"/>
      <c r="DA909" s="24"/>
      <c r="DB909" s="24"/>
      <c r="DC909" s="24"/>
      <c r="DD909" s="24"/>
      <c r="DE909" s="24"/>
      <c r="DF909" s="24"/>
      <c r="DG909" s="24"/>
      <c r="DH909" s="24"/>
      <c r="DI909" s="24"/>
      <c r="DJ909" s="24"/>
      <c r="DK909" s="24"/>
      <c r="DL909" s="24"/>
      <c r="DM909" s="24"/>
      <c r="DN909" s="24"/>
      <c r="DO909" s="24"/>
      <c r="DP909" s="24"/>
      <c r="DQ909" s="24"/>
      <c r="DR909" s="24"/>
      <c r="DS909" s="24"/>
      <c r="DT909" s="24"/>
      <c r="DU909" s="24"/>
      <c r="DV909" s="24"/>
      <c r="DW909" s="24"/>
      <c r="DX909" s="24"/>
      <c r="DY909" s="24"/>
      <c r="DZ909" s="24"/>
      <c r="EA909" s="24"/>
      <c r="EB909" s="24"/>
      <c r="EC909" s="24"/>
      <c r="ED909" s="24"/>
      <c r="EE909" s="24"/>
      <c r="EF909" s="24"/>
      <c r="EG909" s="24"/>
      <c r="EH909" s="24"/>
    </row>
    <row r="910" spans="1:138" ht="14.5">
      <c r="A910" s="23"/>
      <c r="B910" s="23"/>
      <c r="C910" s="24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4"/>
      <c r="CO910" s="24"/>
      <c r="CP910" s="24"/>
      <c r="CQ910" s="24"/>
      <c r="CR910" s="24"/>
      <c r="CS910" s="24"/>
      <c r="CT910" s="24"/>
      <c r="CU910" s="24"/>
      <c r="CV910" s="24"/>
      <c r="CW910" s="24"/>
      <c r="CX910" s="24"/>
      <c r="CY910" s="24"/>
      <c r="CZ910" s="24"/>
      <c r="DA910" s="24"/>
      <c r="DB910" s="24"/>
      <c r="DC910" s="24"/>
      <c r="DD910" s="24"/>
      <c r="DE910" s="24"/>
      <c r="DF910" s="24"/>
      <c r="DG910" s="24"/>
      <c r="DH910" s="24"/>
      <c r="DI910" s="24"/>
      <c r="DJ910" s="24"/>
      <c r="DK910" s="24"/>
      <c r="DL910" s="24"/>
      <c r="DM910" s="24"/>
      <c r="DN910" s="24"/>
      <c r="DO910" s="24"/>
      <c r="DP910" s="24"/>
      <c r="DQ910" s="24"/>
      <c r="DR910" s="24"/>
      <c r="DS910" s="24"/>
      <c r="DT910" s="24"/>
      <c r="DU910" s="24"/>
      <c r="DV910" s="24"/>
      <c r="DW910" s="24"/>
      <c r="DX910" s="24"/>
      <c r="DY910" s="24"/>
      <c r="DZ910" s="24"/>
      <c r="EA910" s="24"/>
      <c r="EB910" s="24"/>
      <c r="EC910" s="24"/>
      <c r="ED910" s="24"/>
      <c r="EE910" s="24"/>
      <c r="EF910" s="24"/>
      <c r="EG910" s="24"/>
      <c r="EH910" s="24"/>
    </row>
    <row r="911" spans="1:138" ht="14.5">
      <c r="A911" s="23"/>
      <c r="B911" s="23"/>
      <c r="C911" s="24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  <c r="CK911" s="24"/>
      <c r="CL911" s="24"/>
      <c r="CM911" s="24"/>
      <c r="CN911" s="24"/>
      <c r="CO911" s="24"/>
      <c r="CP911" s="24"/>
      <c r="CQ911" s="24"/>
      <c r="CR911" s="24"/>
      <c r="CS911" s="24"/>
      <c r="CT911" s="24"/>
      <c r="CU911" s="24"/>
      <c r="CV911" s="24"/>
      <c r="CW911" s="24"/>
      <c r="CX911" s="24"/>
      <c r="CY911" s="24"/>
      <c r="CZ911" s="24"/>
      <c r="DA911" s="24"/>
      <c r="DB911" s="24"/>
      <c r="DC911" s="24"/>
      <c r="DD911" s="24"/>
      <c r="DE911" s="24"/>
      <c r="DF911" s="24"/>
      <c r="DG911" s="24"/>
      <c r="DH911" s="24"/>
      <c r="DI911" s="24"/>
      <c r="DJ911" s="24"/>
      <c r="DK911" s="24"/>
      <c r="DL911" s="24"/>
      <c r="DM911" s="24"/>
      <c r="DN911" s="24"/>
      <c r="DO911" s="24"/>
      <c r="DP911" s="24"/>
      <c r="DQ911" s="24"/>
      <c r="DR911" s="24"/>
      <c r="DS911" s="24"/>
      <c r="DT911" s="24"/>
      <c r="DU911" s="24"/>
      <c r="DV911" s="24"/>
      <c r="DW911" s="24"/>
      <c r="DX911" s="24"/>
      <c r="DY911" s="24"/>
      <c r="DZ911" s="24"/>
      <c r="EA911" s="24"/>
      <c r="EB911" s="24"/>
      <c r="EC911" s="24"/>
      <c r="ED911" s="24"/>
      <c r="EE911" s="24"/>
      <c r="EF911" s="24"/>
      <c r="EG911" s="24"/>
      <c r="EH911" s="24"/>
    </row>
    <row r="912" spans="1:138" ht="14.5">
      <c r="A912" s="23"/>
      <c r="B912" s="23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  <c r="CN912" s="24"/>
      <c r="CO912" s="24"/>
      <c r="CP912" s="24"/>
      <c r="CQ912" s="24"/>
      <c r="CR912" s="24"/>
      <c r="CS912" s="24"/>
      <c r="CT912" s="24"/>
      <c r="CU912" s="24"/>
      <c r="CV912" s="24"/>
      <c r="CW912" s="24"/>
      <c r="CX912" s="24"/>
      <c r="CY912" s="24"/>
      <c r="CZ912" s="24"/>
      <c r="DA912" s="24"/>
      <c r="DB912" s="24"/>
      <c r="DC912" s="24"/>
      <c r="DD912" s="24"/>
      <c r="DE912" s="24"/>
      <c r="DF912" s="24"/>
      <c r="DG912" s="24"/>
      <c r="DH912" s="24"/>
      <c r="DI912" s="24"/>
      <c r="DJ912" s="24"/>
      <c r="DK912" s="24"/>
      <c r="DL912" s="24"/>
      <c r="DM912" s="24"/>
      <c r="DN912" s="24"/>
      <c r="DO912" s="24"/>
      <c r="DP912" s="24"/>
      <c r="DQ912" s="24"/>
      <c r="DR912" s="24"/>
      <c r="DS912" s="24"/>
      <c r="DT912" s="24"/>
      <c r="DU912" s="24"/>
      <c r="DV912" s="24"/>
      <c r="DW912" s="24"/>
      <c r="DX912" s="24"/>
      <c r="DY912" s="24"/>
      <c r="DZ912" s="24"/>
      <c r="EA912" s="24"/>
      <c r="EB912" s="24"/>
      <c r="EC912" s="24"/>
      <c r="ED912" s="24"/>
      <c r="EE912" s="24"/>
      <c r="EF912" s="24"/>
      <c r="EG912" s="24"/>
      <c r="EH912" s="24"/>
    </row>
    <row r="913" spans="1:138" ht="14.5">
      <c r="A913" s="23"/>
      <c r="B913" s="23"/>
      <c r="C913" s="24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  <c r="CN913" s="24"/>
      <c r="CO913" s="24"/>
      <c r="CP913" s="24"/>
      <c r="CQ913" s="24"/>
      <c r="CR913" s="24"/>
      <c r="CS913" s="24"/>
      <c r="CT913" s="24"/>
      <c r="CU913" s="24"/>
      <c r="CV913" s="24"/>
      <c r="CW913" s="24"/>
      <c r="CX913" s="24"/>
      <c r="CY913" s="24"/>
      <c r="CZ913" s="24"/>
      <c r="DA913" s="24"/>
      <c r="DB913" s="24"/>
      <c r="DC913" s="24"/>
      <c r="DD913" s="24"/>
      <c r="DE913" s="24"/>
      <c r="DF913" s="24"/>
      <c r="DG913" s="24"/>
      <c r="DH913" s="24"/>
      <c r="DI913" s="24"/>
      <c r="DJ913" s="24"/>
      <c r="DK913" s="24"/>
      <c r="DL913" s="24"/>
      <c r="DM913" s="24"/>
      <c r="DN913" s="24"/>
      <c r="DO913" s="24"/>
      <c r="DP913" s="24"/>
      <c r="DQ913" s="24"/>
      <c r="DR913" s="24"/>
      <c r="DS913" s="24"/>
      <c r="DT913" s="24"/>
      <c r="DU913" s="24"/>
      <c r="DV913" s="24"/>
      <c r="DW913" s="24"/>
      <c r="DX913" s="24"/>
      <c r="DY913" s="24"/>
      <c r="DZ913" s="24"/>
      <c r="EA913" s="24"/>
      <c r="EB913" s="24"/>
      <c r="EC913" s="24"/>
      <c r="ED913" s="24"/>
      <c r="EE913" s="24"/>
      <c r="EF913" s="24"/>
      <c r="EG913" s="24"/>
      <c r="EH913" s="24"/>
    </row>
    <row r="914" spans="1:138" ht="14.5">
      <c r="A914" s="23"/>
      <c r="B914" s="23"/>
      <c r="C914" s="24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  <c r="CN914" s="24"/>
      <c r="CO914" s="24"/>
      <c r="CP914" s="24"/>
      <c r="CQ914" s="24"/>
      <c r="CR914" s="24"/>
      <c r="CS914" s="24"/>
      <c r="CT914" s="24"/>
      <c r="CU914" s="24"/>
      <c r="CV914" s="24"/>
      <c r="CW914" s="24"/>
      <c r="CX914" s="24"/>
      <c r="CY914" s="24"/>
      <c r="CZ914" s="24"/>
      <c r="DA914" s="24"/>
      <c r="DB914" s="24"/>
      <c r="DC914" s="24"/>
      <c r="DD914" s="24"/>
      <c r="DE914" s="24"/>
      <c r="DF914" s="24"/>
      <c r="DG914" s="24"/>
      <c r="DH914" s="24"/>
      <c r="DI914" s="24"/>
      <c r="DJ914" s="24"/>
      <c r="DK914" s="24"/>
      <c r="DL914" s="24"/>
      <c r="DM914" s="24"/>
      <c r="DN914" s="24"/>
      <c r="DO914" s="24"/>
      <c r="DP914" s="24"/>
      <c r="DQ914" s="24"/>
      <c r="DR914" s="24"/>
      <c r="DS914" s="24"/>
      <c r="DT914" s="24"/>
      <c r="DU914" s="24"/>
      <c r="DV914" s="24"/>
      <c r="DW914" s="24"/>
      <c r="DX914" s="24"/>
      <c r="DY914" s="24"/>
      <c r="DZ914" s="24"/>
      <c r="EA914" s="24"/>
      <c r="EB914" s="24"/>
      <c r="EC914" s="24"/>
      <c r="ED914" s="24"/>
      <c r="EE914" s="24"/>
      <c r="EF914" s="24"/>
      <c r="EG914" s="24"/>
      <c r="EH914" s="24"/>
    </row>
    <row r="915" spans="1:138" ht="14.5">
      <c r="A915" s="23"/>
      <c r="B915" s="23"/>
      <c r="C915" s="24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  <c r="CN915" s="24"/>
      <c r="CO915" s="24"/>
      <c r="CP915" s="24"/>
      <c r="CQ915" s="24"/>
      <c r="CR915" s="24"/>
      <c r="CS915" s="24"/>
      <c r="CT915" s="24"/>
      <c r="CU915" s="24"/>
      <c r="CV915" s="24"/>
      <c r="CW915" s="24"/>
      <c r="CX915" s="24"/>
      <c r="CY915" s="24"/>
      <c r="CZ915" s="24"/>
      <c r="DA915" s="24"/>
      <c r="DB915" s="24"/>
      <c r="DC915" s="24"/>
      <c r="DD915" s="24"/>
      <c r="DE915" s="24"/>
      <c r="DF915" s="24"/>
      <c r="DG915" s="24"/>
      <c r="DH915" s="24"/>
      <c r="DI915" s="24"/>
      <c r="DJ915" s="24"/>
      <c r="DK915" s="24"/>
      <c r="DL915" s="24"/>
      <c r="DM915" s="24"/>
      <c r="DN915" s="24"/>
      <c r="DO915" s="24"/>
      <c r="DP915" s="24"/>
      <c r="DQ915" s="24"/>
      <c r="DR915" s="24"/>
      <c r="DS915" s="24"/>
      <c r="DT915" s="24"/>
      <c r="DU915" s="24"/>
      <c r="DV915" s="24"/>
      <c r="DW915" s="24"/>
      <c r="DX915" s="24"/>
      <c r="DY915" s="24"/>
      <c r="DZ915" s="24"/>
      <c r="EA915" s="24"/>
      <c r="EB915" s="24"/>
      <c r="EC915" s="24"/>
      <c r="ED915" s="24"/>
      <c r="EE915" s="24"/>
      <c r="EF915" s="24"/>
      <c r="EG915" s="24"/>
      <c r="EH915" s="24"/>
    </row>
    <row r="916" spans="1:138" ht="14.5">
      <c r="A916" s="23"/>
      <c r="B916" s="23"/>
      <c r="C916" s="24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  <c r="CN916" s="24"/>
      <c r="CO916" s="24"/>
      <c r="CP916" s="24"/>
      <c r="CQ916" s="24"/>
      <c r="CR916" s="24"/>
      <c r="CS916" s="24"/>
      <c r="CT916" s="24"/>
      <c r="CU916" s="24"/>
      <c r="CV916" s="24"/>
      <c r="CW916" s="24"/>
      <c r="CX916" s="24"/>
      <c r="CY916" s="24"/>
      <c r="CZ916" s="24"/>
      <c r="DA916" s="24"/>
      <c r="DB916" s="24"/>
      <c r="DC916" s="24"/>
      <c r="DD916" s="24"/>
      <c r="DE916" s="24"/>
      <c r="DF916" s="24"/>
      <c r="DG916" s="24"/>
      <c r="DH916" s="24"/>
      <c r="DI916" s="24"/>
      <c r="DJ916" s="24"/>
      <c r="DK916" s="24"/>
      <c r="DL916" s="24"/>
      <c r="DM916" s="24"/>
      <c r="DN916" s="24"/>
      <c r="DO916" s="24"/>
      <c r="DP916" s="24"/>
      <c r="DQ916" s="24"/>
      <c r="DR916" s="24"/>
      <c r="DS916" s="24"/>
      <c r="DT916" s="24"/>
      <c r="DU916" s="24"/>
      <c r="DV916" s="24"/>
      <c r="DW916" s="24"/>
      <c r="DX916" s="24"/>
      <c r="DY916" s="24"/>
      <c r="DZ916" s="24"/>
      <c r="EA916" s="24"/>
      <c r="EB916" s="24"/>
      <c r="EC916" s="24"/>
      <c r="ED916" s="24"/>
      <c r="EE916" s="24"/>
      <c r="EF916" s="24"/>
      <c r="EG916" s="24"/>
      <c r="EH916" s="24"/>
    </row>
    <row r="917" spans="1:138" ht="14.5">
      <c r="A917" s="23"/>
      <c r="B917" s="23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  <c r="CN917" s="24"/>
      <c r="CO917" s="24"/>
      <c r="CP917" s="24"/>
      <c r="CQ917" s="24"/>
      <c r="CR917" s="24"/>
      <c r="CS917" s="24"/>
      <c r="CT917" s="24"/>
      <c r="CU917" s="24"/>
      <c r="CV917" s="24"/>
      <c r="CW917" s="24"/>
      <c r="CX917" s="24"/>
      <c r="CY917" s="24"/>
      <c r="CZ917" s="24"/>
      <c r="DA917" s="24"/>
      <c r="DB917" s="24"/>
      <c r="DC917" s="24"/>
      <c r="DD917" s="24"/>
      <c r="DE917" s="24"/>
      <c r="DF917" s="24"/>
      <c r="DG917" s="24"/>
      <c r="DH917" s="24"/>
      <c r="DI917" s="24"/>
      <c r="DJ917" s="24"/>
      <c r="DK917" s="24"/>
      <c r="DL917" s="24"/>
      <c r="DM917" s="24"/>
      <c r="DN917" s="24"/>
      <c r="DO917" s="24"/>
      <c r="DP917" s="24"/>
      <c r="DQ917" s="24"/>
      <c r="DR917" s="24"/>
      <c r="DS917" s="24"/>
      <c r="DT917" s="24"/>
      <c r="DU917" s="24"/>
      <c r="DV917" s="24"/>
      <c r="DW917" s="24"/>
      <c r="DX917" s="24"/>
      <c r="DY917" s="24"/>
      <c r="DZ917" s="24"/>
      <c r="EA917" s="24"/>
      <c r="EB917" s="24"/>
      <c r="EC917" s="24"/>
      <c r="ED917" s="24"/>
      <c r="EE917" s="24"/>
      <c r="EF917" s="24"/>
      <c r="EG917" s="24"/>
      <c r="EH917" s="24"/>
    </row>
    <row r="918" spans="1:138" ht="14.5">
      <c r="A918" s="23"/>
      <c r="B918" s="23"/>
      <c r="C918" s="24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  <c r="CN918" s="24"/>
      <c r="CO918" s="24"/>
      <c r="CP918" s="24"/>
      <c r="CQ918" s="24"/>
      <c r="CR918" s="24"/>
      <c r="CS918" s="24"/>
      <c r="CT918" s="24"/>
      <c r="CU918" s="24"/>
      <c r="CV918" s="24"/>
      <c r="CW918" s="24"/>
      <c r="CX918" s="24"/>
      <c r="CY918" s="24"/>
      <c r="CZ918" s="24"/>
      <c r="DA918" s="24"/>
      <c r="DB918" s="24"/>
      <c r="DC918" s="24"/>
      <c r="DD918" s="24"/>
      <c r="DE918" s="24"/>
      <c r="DF918" s="24"/>
      <c r="DG918" s="24"/>
      <c r="DH918" s="24"/>
      <c r="DI918" s="24"/>
      <c r="DJ918" s="24"/>
      <c r="DK918" s="24"/>
      <c r="DL918" s="24"/>
      <c r="DM918" s="24"/>
      <c r="DN918" s="24"/>
      <c r="DO918" s="24"/>
      <c r="DP918" s="24"/>
      <c r="DQ918" s="24"/>
      <c r="DR918" s="24"/>
      <c r="DS918" s="24"/>
      <c r="DT918" s="24"/>
      <c r="DU918" s="24"/>
      <c r="DV918" s="24"/>
      <c r="DW918" s="24"/>
      <c r="DX918" s="24"/>
      <c r="DY918" s="24"/>
      <c r="DZ918" s="24"/>
      <c r="EA918" s="24"/>
      <c r="EB918" s="24"/>
      <c r="EC918" s="24"/>
      <c r="ED918" s="24"/>
      <c r="EE918" s="24"/>
      <c r="EF918" s="24"/>
      <c r="EG918" s="24"/>
      <c r="EH918" s="24"/>
    </row>
    <row r="919" spans="1:138" ht="14.5">
      <c r="A919" s="23"/>
      <c r="B919" s="23"/>
      <c r="C919" s="24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  <c r="CK919" s="24"/>
      <c r="CL919" s="24"/>
      <c r="CM919" s="24"/>
      <c r="CN919" s="24"/>
      <c r="CO919" s="24"/>
      <c r="CP919" s="24"/>
      <c r="CQ919" s="24"/>
      <c r="CR919" s="24"/>
      <c r="CS919" s="24"/>
      <c r="CT919" s="24"/>
      <c r="CU919" s="24"/>
      <c r="CV919" s="24"/>
      <c r="CW919" s="24"/>
      <c r="CX919" s="24"/>
      <c r="CY919" s="24"/>
      <c r="CZ919" s="24"/>
      <c r="DA919" s="24"/>
      <c r="DB919" s="24"/>
      <c r="DC919" s="24"/>
      <c r="DD919" s="24"/>
      <c r="DE919" s="24"/>
      <c r="DF919" s="24"/>
      <c r="DG919" s="24"/>
      <c r="DH919" s="24"/>
      <c r="DI919" s="24"/>
      <c r="DJ919" s="24"/>
      <c r="DK919" s="24"/>
      <c r="DL919" s="24"/>
      <c r="DM919" s="24"/>
      <c r="DN919" s="24"/>
      <c r="DO919" s="24"/>
      <c r="DP919" s="24"/>
      <c r="DQ919" s="24"/>
      <c r="DR919" s="24"/>
      <c r="DS919" s="24"/>
      <c r="DT919" s="24"/>
      <c r="DU919" s="24"/>
      <c r="DV919" s="24"/>
      <c r="DW919" s="24"/>
      <c r="DX919" s="24"/>
      <c r="DY919" s="24"/>
      <c r="DZ919" s="24"/>
      <c r="EA919" s="24"/>
      <c r="EB919" s="24"/>
      <c r="EC919" s="24"/>
      <c r="ED919" s="24"/>
      <c r="EE919" s="24"/>
      <c r="EF919" s="24"/>
      <c r="EG919" s="24"/>
      <c r="EH919" s="24"/>
    </row>
    <row r="920" spans="1:138" ht="14.5">
      <c r="A920" s="23"/>
      <c r="B920" s="23"/>
      <c r="C920" s="24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  <c r="CK920" s="24"/>
      <c r="CL920" s="24"/>
      <c r="CM920" s="24"/>
      <c r="CN920" s="24"/>
      <c r="CO920" s="24"/>
      <c r="CP920" s="24"/>
      <c r="CQ920" s="24"/>
      <c r="CR920" s="24"/>
      <c r="CS920" s="24"/>
      <c r="CT920" s="24"/>
      <c r="CU920" s="24"/>
      <c r="CV920" s="24"/>
      <c r="CW920" s="24"/>
      <c r="CX920" s="24"/>
      <c r="CY920" s="24"/>
      <c r="CZ920" s="24"/>
      <c r="DA920" s="24"/>
      <c r="DB920" s="24"/>
      <c r="DC920" s="24"/>
      <c r="DD920" s="24"/>
      <c r="DE920" s="24"/>
      <c r="DF920" s="24"/>
      <c r="DG920" s="24"/>
      <c r="DH920" s="24"/>
      <c r="DI920" s="24"/>
      <c r="DJ920" s="24"/>
      <c r="DK920" s="24"/>
      <c r="DL920" s="24"/>
      <c r="DM920" s="24"/>
      <c r="DN920" s="24"/>
      <c r="DO920" s="24"/>
      <c r="DP920" s="24"/>
      <c r="DQ920" s="24"/>
      <c r="DR920" s="24"/>
      <c r="DS920" s="24"/>
      <c r="DT920" s="24"/>
      <c r="DU920" s="24"/>
      <c r="DV920" s="24"/>
      <c r="DW920" s="24"/>
      <c r="DX920" s="24"/>
      <c r="DY920" s="24"/>
      <c r="DZ920" s="24"/>
      <c r="EA920" s="24"/>
      <c r="EB920" s="24"/>
      <c r="EC920" s="24"/>
      <c r="ED920" s="24"/>
      <c r="EE920" s="24"/>
      <c r="EF920" s="24"/>
      <c r="EG920" s="24"/>
      <c r="EH920" s="24"/>
    </row>
    <row r="921" spans="1:138" ht="14.5">
      <c r="A921" s="23"/>
      <c r="B921" s="23"/>
      <c r="C921" s="24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  <c r="CH921" s="24"/>
      <c r="CI921" s="24"/>
      <c r="CJ921" s="24"/>
      <c r="CK921" s="24"/>
      <c r="CL921" s="24"/>
      <c r="CM921" s="24"/>
      <c r="CN921" s="24"/>
      <c r="CO921" s="24"/>
      <c r="CP921" s="24"/>
      <c r="CQ921" s="24"/>
      <c r="CR921" s="24"/>
      <c r="CS921" s="24"/>
      <c r="CT921" s="24"/>
      <c r="CU921" s="24"/>
      <c r="CV921" s="24"/>
      <c r="CW921" s="24"/>
      <c r="CX921" s="24"/>
      <c r="CY921" s="24"/>
      <c r="CZ921" s="24"/>
      <c r="DA921" s="24"/>
      <c r="DB921" s="24"/>
      <c r="DC921" s="24"/>
      <c r="DD921" s="24"/>
      <c r="DE921" s="24"/>
      <c r="DF921" s="24"/>
      <c r="DG921" s="24"/>
      <c r="DH921" s="24"/>
      <c r="DI921" s="24"/>
      <c r="DJ921" s="24"/>
      <c r="DK921" s="24"/>
      <c r="DL921" s="24"/>
      <c r="DM921" s="24"/>
      <c r="DN921" s="24"/>
      <c r="DO921" s="24"/>
      <c r="DP921" s="24"/>
      <c r="DQ921" s="24"/>
      <c r="DR921" s="24"/>
      <c r="DS921" s="24"/>
      <c r="DT921" s="24"/>
      <c r="DU921" s="24"/>
      <c r="DV921" s="24"/>
      <c r="DW921" s="24"/>
      <c r="DX921" s="24"/>
      <c r="DY921" s="24"/>
      <c r="DZ921" s="24"/>
      <c r="EA921" s="24"/>
      <c r="EB921" s="24"/>
      <c r="EC921" s="24"/>
      <c r="ED921" s="24"/>
      <c r="EE921" s="24"/>
      <c r="EF921" s="24"/>
      <c r="EG921" s="24"/>
      <c r="EH921" s="24"/>
    </row>
    <row r="922" spans="1:138" ht="14.5">
      <c r="A922" s="23"/>
      <c r="B922" s="23"/>
      <c r="C922" s="24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  <c r="CK922" s="24"/>
      <c r="CL922" s="24"/>
      <c r="CM922" s="24"/>
      <c r="CN922" s="24"/>
      <c r="CO922" s="24"/>
      <c r="CP922" s="24"/>
      <c r="CQ922" s="24"/>
      <c r="CR922" s="24"/>
      <c r="CS922" s="24"/>
      <c r="CT922" s="24"/>
      <c r="CU922" s="24"/>
      <c r="CV922" s="24"/>
      <c r="CW922" s="24"/>
      <c r="CX922" s="24"/>
      <c r="CY922" s="24"/>
      <c r="CZ922" s="24"/>
      <c r="DA922" s="24"/>
      <c r="DB922" s="24"/>
      <c r="DC922" s="24"/>
      <c r="DD922" s="24"/>
      <c r="DE922" s="24"/>
      <c r="DF922" s="24"/>
      <c r="DG922" s="24"/>
      <c r="DH922" s="24"/>
      <c r="DI922" s="24"/>
      <c r="DJ922" s="24"/>
      <c r="DK922" s="24"/>
      <c r="DL922" s="24"/>
      <c r="DM922" s="24"/>
      <c r="DN922" s="24"/>
      <c r="DO922" s="24"/>
      <c r="DP922" s="24"/>
      <c r="DQ922" s="24"/>
      <c r="DR922" s="24"/>
      <c r="DS922" s="24"/>
      <c r="DT922" s="24"/>
      <c r="DU922" s="24"/>
      <c r="DV922" s="24"/>
      <c r="DW922" s="24"/>
      <c r="DX922" s="24"/>
      <c r="DY922" s="24"/>
      <c r="DZ922" s="24"/>
      <c r="EA922" s="24"/>
      <c r="EB922" s="24"/>
      <c r="EC922" s="24"/>
      <c r="ED922" s="24"/>
      <c r="EE922" s="24"/>
      <c r="EF922" s="24"/>
      <c r="EG922" s="24"/>
      <c r="EH922" s="24"/>
    </row>
    <row r="923" spans="1:138" ht="14.5">
      <c r="A923" s="23"/>
      <c r="B923" s="23"/>
      <c r="C923" s="24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  <c r="CK923" s="24"/>
      <c r="CL923" s="24"/>
      <c r="CM923" s="24"/>
      <c r="CN923" s="24"/>
      <c r="CO923" s="24"/>
      <c r="CP923" s="24"/>
      <c r="CQ923" s="24"/>
      <c r="CR923" s="24"/>
      <c r="CS923" s="24"/>
      <c r="CT923" s="24"/>
      <c r="CU923" s="24"/>
      <c r="CV923" s="24"/>
      <c r="CW923" s="24"/>
      <c r="CX923" s="24"/>
      <c r="CY923" s="24"/>
      <c r="CZ923" s="24"/>
      <c r="DA923" s="24"/>
      <c r="DB923" s="24"/>
      <c r="DC923" s="24"/>
      <c r="DD923" s="24"/>
      <c r="DE923" s="24"/>
      <c r="DF923" s="24"/>
      <c r="DG923" s="24"/>
      <c r="DH923" s="24"/>
      <c r="DI923" s="24"/>
      <c r="DJ923" s="24"/>
      <c r="DK923" s="24"/>
      <c r="DL923" s="24"/>
      <c r="DM923" s="24"/>
      <c r="DN923" s="24"/>
      <c r="DO923" s="24"/>
      <c r="DP923" s="24"/>
      <c r="DQ923" s="24"/>
      <c r="DR923" s="24"/>
      <c r="DS923" s="24"/>
      <c r="DT923" s="24"/>
      <c r="DU923" s="24"/>
      <c r="DV923" s="24"/>
      <c r="DW923" s="24"/>
      <c r="DX923" s="24"/>
      <c r="DY923" s="24"/>
      <c r="DZ923" s="24"/>
      <c r="EA923" s="24"/>
      <c r="EB923" s="24"/>
      <c r="EC923" s="24"/>
      <c r="ED923" s="24"/>
      <c r="EE923" s="24"/>
      <c r="EF923" s="24"/>
      <c r="EG923" s="24"/>
      <c r="EH923" s="24"/>
    </row>
    <row r="924" spans="1:138" ht="14.5">
      <c r="A924" s="23"/>
      <c r="B924" s="23"/>
      <c r="C924" s="24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  <c r="CK924" s="24"/>
      <c r="CL924" s="24"/>
      <c r="CM924" s="24"/>
      <c r="CN924" s="24"/>
      <c r="CO924" s="24"/>
      <c r="CP924" s="24"/>
      <c r="CQ924" s="24"/>
      <c r="CR924" s="24"/>
      <c r="CS924" s="24"/>
      <c r="CT924" s="24"/>
      <c r="CU924" s="24"/>
      <c r="CV924" s="24"/>
      <c r="CW924" s="24"/>
      <c r="CX924" s="24"/>
      <c r="CY924" s="24"/>
      <c r="CZ924" s="24"/>
      <c r="DA924" s="24"/>
      <c r="DB924" s="24"/>
      <c r="DC924" s="24"/>
      <c r="DD924" s="24"/>
      <c r="DE924" s="24"/>
      <c r="DF924" s="24"/>
      <c r="DG924" s="24"/>
      <c r="DH924" s="24"/>
      <c r="DI924" s="24"/>
      <c r="DJ924" s="24"/>
      <c r="DK924" s="24"/>
      <c r="DL924" s="24"/>
      <c r="DM924" s="24"/>
      <c r="DN924" s="24"/>
      <c r="DO924" s="24"/>
      <c r="DP924" s="24"/>
      <c r="DQ924" s="24"/>
      <c r="DR924" s="24"/>
      <c r="DS924" s="24"/>
      <c r="DT924" s="24"/>
      <c r="DU924" s="24"/>
      <c r="DV924" s="24"/>
      <c r="DW924" s="24"/>
      <c r="DX924" s="24"/>
      <c r="DY924" s="24"/>
      <c r="DZ924" s="24"/>
      <c r="EA924" s="24"/>
      <c r="EB924" s="24"/>
      <c r="EC924" s="24"/>
      <c r="ED924" s="24"/>
      <c r="EE924" s="24"/>
      <c r="EF924" s="24"/>
      <c r="EG924" s="24"/>
      <c r="EH924" s="24"/>
    </row>
    <row r="925" spans="1:138" ht="14.5">
      <c r="A925" s="23"/>
      <c r="B925" s="23"/>
      <c r="C925" s="24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  <c r="CN925" s="24"/>
      <c r="CO925" s="24"/>
      <c r="CP925" s="24"/>
      <c r="CQ925" s="24"/>
      <c r="CR925" s="24"/>
      <c r="CS925" s="24"/>
      <c r="CT925" s="24"/>
      <c r="CU925" s="24"/>
      <c r="CV925" s="24"/>
      <c r="CW925" s="24"/>
      <c r="CX925" s="24"/>
      <c r="CY925" s="24"/>
      <c r="CZ925" s="24"/>
      <c r="DA925" s="24"/>
      <c r="DB925" s="24"/>
      <c r="DC925" s="24"/>
      <c r="DD925" s="24"/>
      <c r="DE925" s="24"/>
      <c r="DF925" s="24"/>
      <c r="DG925" s="24"/>
      <c r="DH925" s="24"/>
      <c r="DI925" s="24"/>
      <c r="DJ925" s="24"/>
      <c r="DK925" s="24"/>
      <c r="DL925" s="24"/>
      <c r="DM925" s="24"/>
      <c r="DN925" s="24"/>
      <c r="DO925" s="24"/>
      <c r="DP925" s="24"/>
      <c r="DQ925" s="24"/>
      <c r="DR925" s="24"/>
      <c r="DS925" s="24"/>
      <c r="DT925" s="24"/>
      <c r="DU925" s="24"/>
      <c r="DV925" s="24"/>
      <c r="DW925" s="24"/>
      <c r="DX925" s="24"/>
      <c r="DY925" s="24"/>
      <c r="DZ925" s="24"/>
      <c r="EA925" s="24"/>
      <c r="EB925" s="24"/>
      <c r="EC925" s="24"/>
      <c r="ED925" s="24"/>
      <c r="EE925" s="24"/>
      <c r="EF925" s="24"/>
      <c r="EG925" s="24"/>
      <c r="EH925" s="24"/>
    </row>
    <row r="926" spans="1:138" ht="14.5">
      <c r="A926" s="23"/>
      <c r="B926" s="23"/>
      <c r="C926" s="24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  <c r="CK926" s="24"/>
      <c r="CL926" s="24"/>
      <c r="CM926" s="24"/>
      <c r="CN926" s="24"/>
      <c r="CO926" s="24"/>
      <c r="CP926" s="24"/>
      <c r="CQ926" s="24"/>
      <c r="CR926" s="24"/>
      <c r="CS926" s="24"/>
      <c r="CT926" s="24"/>
      <c r="CU926" s="24"/>
      <c r="CV926" s="24"/>
      <c r="CW926" s="24"/>
      <c r="CX926" s="24"/>
      <c r="CY926" s="24"/>
      <c r="CZ926" s="24"/>
      <c r="DA926" s="24"/>
      <c r="DB926" s="24"/>
      <c r="DC926" s="24"/>
      <c r="DD926" s="24"/>
      <c r="DE926" s="24"/>
      <c r="DF926" s="24"/>
      <c r="DG926" s="24"/>
      <c r="DH926" s="24"/>
      <c r="DI926" s="24"/>
      <c r="DJ926" s="24"/>
      <c r="DK926" s="24"/>
      <c r="DL926" s="24"/>
      <c r="DM926" s="24"/>
      <c r="DN926" s="24"/>
      <c r="DO926" s="24"/>
      <c r="DP926" s="24"/>
      <c r="DQ926" s="24"/>
      <c r="DR926" s="24"/>
      <c r="DS926" s="24"/>
      <c r="DT926" s="24"/>
      <c r="DU926" s="24"/>
      <c r="DV926" s="24"/>
      <c r="DW926" s="24"/>
      <c r="DX926" s="24"/>
      <c r="DY926" s="24"/>
      <c r="DZ926" s="24"/>
      <c r="EA926" s="24"/>
      <c r="EB926" s="24"/>
      <c r="EC926" s="24"/>
      <c r="ED926" s="24"/>
      <c r="EE926" s="24"/>
      <c r="EF926" s="24"/>
      <c r="EG926" s="24"/>
      <c r="EH926" s="24"/>
    </row>
    <row r="927" spans="1:138" ht="14.5">
      <c r="A927" s="23"/>
      <c r="B927" s="23"/>
      <c r="C927" s="24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  <c r="CK927" s="24"/>
      <c r="CL927" s="24"/>
      <c r="CM927" s="24"/>
      <c r="CN927" s="24"/>
      <c r="CO927" s="24"/>
      <c r="CP927" s="24"/>
      <c r="CQ927" s="24"/>
      <c r="CR927" s="24"/>
      <c r="CS927" s="24"/>
      <c r="CT927" s="24"/>
      <c r="CU927" s="24"/>
      <c r="CV927" s="24"/>
      <c r="CW927" s="24"/>
      <c r="CX927" s="24"/>
      <c r="CY927" s="24"/>
      <c r="CZ927" s="24"/>
      <c r="DA927" s="24"/>
      <c r="DB927" s="24"/>
      <c r="DC927" s="24"/>
      <c r="DD927" s="24"/>
      <c r="DE927" s="24"/>
      <c r="DF927" s="24"/>
      <c r="DG927" s="24"/>
      <c r="DH927" s="24"/>
      <c r="DI927" s="24"/>
      <c r="DJ927" s="24"/>
      <c r="DK927" s="24"/>
      <c r="DL927" s="24"/>
      <c r="DM927" s="24"/>
      <c r="DN927" s="24"/>
      <c r="DO927" s="24"/>
      <c r="DP927" s="24"/>
      <c r="DQ927" s="24"/>
      <c r="DR927" s="24"/>
      <c r="DS927" s="24"/>
      <c r="DT927" s="24"/>
      <c r="DU927" s="24"/>
      <c r="DV927" s="24"/>
      <c r="DW927" s="24"/>
      <c r="DX927" s="24"/>
      <c r="DY927" s="24"/>
      <c r="DZ927" s="24"/>
      <c r="EA927" s="24"/>
      <c r="EB927" s="24"/>
      <c r="EC927" s="24"/>
      <c r="ED927" s="24"/>
      <c r="EE927" s="24"/>
      <c r="EF927" s="24"/>
      <c r="EG927" s="24"/>
      <c r="EH927" s="24"/>
    </row>
    <row r="928" spans="1:138" ht="14.5">
      <c r="A928" s="23"/>
      <c r="B928" s="23"/>
      <c r="C928" s="24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  <c r="CN928" s="24"/>
      <c r="CO928" s="24"/>
      <c r="CP928" s="24"/>
      <c r="CQ928" s="24"/>
      <c r="CR928" s="24"/>
      <c r="CS928" s="24"/>
      <c r="CT928" s="24"/>
      <c r="CU928" s="24"/>
      <c r="CV928" s="24"/>
      <c r="CW928" s="24"/>
      <c r="CX928" s="24"/>
      <c r="CY928" s="24"/>
      <c r="CZ928" s="24"/>
      <c r="DA928" s="24"/>
      <c r="DB928" s="24"/>
      <c r="DC928" s="24"/>
      <c r="DD928" s="24"/>
      <c r="DE928" s="24"/>
      <c r="DF928" s="24"/>
      <c r="DG928" s="24"/>
      <c r="DH928" s="24"/>
      <c r="DI928" s="24"/>
      <c r="DJ928" s="24"/>
      <c r="DK928" s="24"/>
      <c r="DL928" s="24"/>
      <c r="DM928" s="24"/>
      <c r="DN928" s="24"/>
      <c r="DO928" s="24"/>
      <c r="DP928" s="24"/>
      <c r="DQ928" s="24"/>
      <c r="DR928" s="24"/>
      <c r="DS928" s="24"/>
      <c r="DT928" s="24"/>
      <c r="DU928" s="24"/>
      <c r="DV928" s="24"/>
      <c r="DW928" s="24"/>
      <c r="DX928" s="24"/>
      <c r="DY928" s="24"/>
      <c r="DZ928" s="24"/>
      <c r="EA928" s="24"/>
      <c r="EB928" s="24"/>
      <c r="EC928" s="24"/>
      <c r="ED928" s="24"/>
      <c r="EE928" s="24"/>
      <c r="EF928" s="24"/>
      <c r="EG928" s="24"/>
      <c r="EH928" s="24"/>
    </row>
    <row r="929" spans="1:138" ht="14.5">
      <c r="A929" s="23"/>
      <c r="B929" s="23"/>
      <c r="C929" s="24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  <c r="CN929" s="24"/>
      <c r="CO929" s="24"/>
      <c r="CP929" s="24"/>
      <c r="CQ929" s="24"/>
      <c r="CR929" s="24"/>
      <c r="CS929" s="24"/>
      <c r="CT929" s="24"/>
      <c r="CU929" s="24"/>
      <c r="CV929" s="24"/>
      <c r="CW929" s="24"/>
      <c r="CX929" s="24"/>
      <c r="CY929" s="24"/>
      <c r="CZ929" s="24"/>
      <c r="DA929" s="24"/>
      <c r="DB929" s="24"/>
      <c r="DC929" s="24"/>
      <c r="DD929" s="24"/>
      <c r="DE929" s="24"/>
      <c r="DF929" s="24"/>
      <c r="DG929" s="24"/>
      <c r="DH929" s="24"/>
      <c r="DI929" s="24"/>
      <c r="DJ929" s="24"/>
      <c r="DK929" s="24"/>
      <c r="DL929" s="24"/>
      <c r="DM929" s="24"/>
      <c r="DN929" s="24"/>
      <c r="DO929" s="24"/>
      <c r="DP929" s="24"/>
      <c r="DQ929" s="24"/>
      <c r="DR929" s="24"/>
      <c r="DS929" s="24"/>
      <c r="DT929" s="24"/>
      <c r="DU929" s="24"/>
      <c r="DV929" s="24"/>
      <c r="DW929" s="24"/>
      <c r="DX929" s="24"/>
      <c r="DY929" s="24"/>
      <c r="DZ929" s="24"/>
      <c r="EA929" s="24"/>
      <c r="EB929" s="24"/>
      <c r="EC929" s="24"/>
      <c r="ED929" s="24"/>
      <c r="EE929" s="24"/>
      <c r="EF929" s="24"/>
      <c r="EG929" s="24"/>
      <c r="EH929" s="24"/>
    </row>
    <row r="930" spans="1:138" ht="14.5">
      <c r="A930" s="23"/>
      <c r="B930" s="23"/>
      <c r="C930" s="24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  <c r="CN930" s="24"/>
      <c r="CO930" s="24"/>
      <c r="CP930" s="24"/>
      <c r="CQ930" s="24"/>
      <c r="CR930" s="24"/>
      <c r="CS930" s="24"/>
      <c r="CT930" s="24"/>
      <c r="CU930" s="24"/>
      <c r="CV930" s="24"/>
      <c r="CW930" s="24"/>
      <c r="CX930" s="24"/>
      <c r="CY930" s="24"/>
      <c r="CZ930" s="24"/>
      <c r="DA930" s="24"/>
      <c r="DB930" s="24"/>
      <c r="DC930" s="24"/>
      <c r="DD930" s="24"/>
      <c r="DE930" s="24"/>
      <c r="DF930" s="24"/>
      <c r="DG930" s="24"/>
      <c r="DH930" s="24"/>
      <c r="DI930" s="24"/>
      <c r="DJ930" s="24"/>
      <c r="DK930" s="24"/>
      <c r="DL930" s="24"/>
      <c r="DM930" s="24"/>
      <c r="DN930" s="24"/>
      <c r="DO930" s="24"/>
      <c r="DP930" s="24"/>
      <c r="DQ930" s="24"/>
      <c r="DR930" s="24"/>
      <c r="DS930" s="24"/>
      <c r="DT930" s="24"/>
      <c r="DU930" s="24"/>
      <c r="DV930" s="24"/>
      <c r="DW930" s="24"/>
      <c r="DX930" s="24"/>
      <c r="DY930" s="24"/>
      <c r="DZ930" s="24"/>
      <c r="EA930" s="24"/>
      <c r="EB930" s="24"/>
      <c r="EC930" s="24"/>
      <c r="ED930" s="24"/>
      <c r="EE930" s="24"/>
      <c r="EF930" s="24"/>
      <c r="EG930" s="24"/>
      <c r="EH930" s="24"/>
    </row>
    <row r="931" spans="1:138" ht="14.5">
      <c r="A931" s="23"/>
      <c r="B931" s="23"/>
      <c r="C931" s="24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  <c r="CH931" s="24"/>
      <c r="CI931" s="24"/>
      <c r="CJ931" s="24"/>
      <c r="CK931" s="24"/>
      <c r="CL931" s="24"/>
      <c r="CM931" s="24"/>
      <c r="CN931" s="24"/>
      <c r="CO931" s="24"/>
      <c r="CP931" s="24"/>
      <c r="CQ931" s="24"/>
      <c r="CR931" s="24"/>
      <c r="CS931" s="24"/>
      <c r="CT931" s="24"/>
      <c r="CU931" s="24"/>
      <c r="CV931" s="24"/>
      <c r="CW931" s="24"/>
      <c r="CX931" s="24"/>
      <c r="CY931" s="24"/>
      <c r="CZ931" s="24"/>
      <c r="DA931" s="24"/>
      <c r="DB931" s="24"/>
      <c r="DC931" s="24"/>
      <c r="DD931" s="24"/>
      <c r="DE931" s="24"/>
      <c r="DF931" s="24"/>
      <c r="DG931" s="24"/>
      <c r="DH931" s="24"/>
      <c r="DI931" s="24"/>
      <c r="DJ931" s="24"/>
      <c r="DK931" s="24"/>
      <c r="DL931" s="24"/>
      <c r="DM931" s="24"/>
      <c r="DN931" s="24"/>
      <c r="DO931" s="24"/>
      <c r="DP931" s="24"/>
      <c r="DQ931" s="24"/>
      <c r="DR931" s="24"/>
      <c r="DS931" s="24"/>
      <c r="DT931" s="24"/>
      <c r="DU931" s="24"/>
      <c r="DV931" s="24"/>
      <c r="DW931" s="24"/>
      <c r="DX931" s="24"/>
      <c r="DY931" s="24"/>
      <c r="DZ931" s="24"/>
      <c r="EA931" s="24"/>
      <c r="EB931" s="24"/>
      <c r="EC931" s="24"/>
      <c r="ED931" s="24"/>
      <c r="EE931" s="24"/>
      <c r="EF931" s="24"/>
      <c r="EG931" s="24"/>
      <c r="EH931" s="24"/>
    </row>
    <row r="932" spans="1:138" ht="14.5">
      <c r="A932" s="23"/>
      <c r="B932" s="23"/>
      <c r="C932" s="24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  <c r="CN932" s="24"/>
      <c r="CO932" s="24"/>
      <c r="CP932" s="24"/>
      <c r="CQ932" s="24"/>
      <c r="CR932" s="24"/>
      <c r="CS932" s="24"/>
      <c r="CT932" s="24"/>
      <c r="CU932" s="24"/>
      <c r="CV932" s="24"/>
      <c r="CW932" s="24"/>
      <c r="CX932" s="24"/>
      <c r="CY932" s="24"/>
      <c r="CZ932" s="24"/>
      <c r="DA932" s="24"/>
      <c r="DB932" s="24"/>
      <c r="DC932" s="24"/>
      <c r="DD932" s="24"/>
      <c r="DE932" s="24"/>
      <c r="DF932" s="24"/>
      <c r="DG932" s="24"/>
      <c r="DH932" s="24"/>
      <c r="DI932" s="24"/>
      <c r="DJ932" s="24"/>
      <c r="DK932" s="24"/>
      <c r="DL932" s="24"/>
      <c r="DM932" s="24"/>
      <c r="DN932" s="24"/>
      <c r="DO932" s="24"/>
      <c r="DP932" s="24"/>
      <c r="DQ932" s="24"/>
      <c r="DR932" s="24"/>
      <c r="DS932" s="24"/>
      <c r="DT932" s="24"/>
      <c r="DU932" s="24"/>
      <c r="DV932" s="24"/>
      <c r="DW932" s="24"/>
      <c r="DX932" s="24"/>
      <c r="DY932" s="24"/>
      <c r="DZ932" s="24"/>
      <c r="EA932" s="24"/>
      <c r="EB932" s="24"/>
      <c r="EC932" s="24"/>
      <c r="ED932" s="24"/>
      <c r="EE932" s="24"/>
      <c r="EF932" s="24"/>
      <c r="EG932" s="24"/>
      <c r="EH932" s="24"/>
    </row>
    <row r="933" spans="1:138" ht="14.5">
      <c r="A933" s="23"/>
      <c r="B933" s="23"/>
      <c r="C933" s="24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  <c r="CN933" s="24"/>
      <c r="CO933" s="24"/>
      <c r="CP933" s="24"/>
      <c r="CQ933" s="24"/>
      <c r="CR933" s="24"/>
      <c r="CS933" s="24"/>
      <c r="CT933" s="24"/>
      <c r="CU933" s="24"/>
      <c r="CV933" s="24"/>
      <c r="CW933" s="24"/>
      <c r="CX933" s="24"/>
      <c r="CY933" s="24"/>
      <c r="CZ933" s="24"/>
      <c r="DA933" s="24"/>
      <c r="DB933" s="24"/>
      <c r="DC933" s="24"/>
      <c r="DD933" s="24"/>
      <c r="DE933" s="24"/>
      <c r="DF933" s="24"/>
      <c r="DG933" s="24"/>
      <c r="DH933" s="24"/>
      <c r="DI933" s="24"/>
      <c r="DJ933" s="24"/>
      <c r="DK933" s="24"/>
      <c r="DL933" s="24"/>
      <c r="DM933" s="24"/>
      <c r="DN933" s="24"/>
      <c r="DO933" s="24"/>
      <c r="DP933" s="24"/>
      <c r="DQ933" s="24"/>
      <c r="DR933" s="24"/>
      <c r="DS933" s="24"/>
      <c r="DT933" s="24"/>
      <c r="DU933" s="24"/>
      <c r="DV933" s="24"/>
      <c r="DW933" s="24"/>
      <c r="DX933" s="24"/>
      <c r="DY933" s="24"/>
      <c r="DZ933" s="24"/>
      <c r="EA933" s="24"/>
      <c r="EB933" s="24"/>
      <c r="EC933" s="24"/>
      <c r="ED933" s="24"/>
      <c r="EE933" s="24"/>
      <c r="EF933" s="24"/>
      <c r="EG933" s="24"/>
      <c r="EH933" s="24"/>
    </row>
    <row r="934" spans="1:138" ht="14.5">
      <c r="A934" s="23"/>
      <c r="B934" s="23"/>
      <c r="C934" s="24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  <c r="CK934" s="24"/>
      <c r="CL934" s="24"/>
      <c r="CM934" s="24"/>
      <c r="CN934" s="24"/>
      <c r="CO934" s="24"/>
      <c r="CP934" s="24"/>
      <c r="CQ934" s="24"/>
      <c r="CR934" s="24"/>
      <c r="CS934" s="24"/>
      <c r="CT934" s="24"/>
      <c r="CU934" s="24"/>
      <c r="CV934" s="24"/>
      <c r="CW934" s="24"/>
      <c r="CX934" s="24"/>
      <c r="CY934" s="24"/>
      <c r="CZ934" s="24"/>
      <c r="DA934" s="24"/>
      <c r="DB934" s="24"/>
      <c r="DC934" s="24"/>
      <c r="DD934" s="24"/>
      <c r="DE934" s="24"/>
      <c r="DF934" s="24"/>
      <c r="DG934" s="24"/>
      <c r="DH934" s="24"/>
      <c r="DI934" s="24"/>
      <c r="DJ934" s="24"/>
      <c r="DK934" s="24"/>
      <c r="DL934" s="24"/>
      <c r="DM934" s="24"/>
      <c r="DN934" s="24"/>
      <c r="DO934" s="24"/>
      <c r="DP934" s="24"/>
      <c r="DQ934" s="24"/>
      <c r="DR934" s="24"/>
      <c r="DS934" s="24"/>
      <c r="DT934" s="24"/>
      <c r="DU934" s="24"/>
      <c r="DV934" s="24"/>
      <c r="DW934" s="24"/>
      <c r="DX934" s="24"/>
      <c r="DY934" s="24"/>
      <c r="DZ934" s="24"/>
      <c r="EA934" s="24"/>
      <c r="EB934" s="24"/>
      <c r="EC934" s="24"/>
      <c r="ED934" s="24"/>
      <c r="EE934" s="24"/>
      <c r="EF934" s="24"/>
      <c r="EG934" s="24"/>
      <c r="EH934" s="24"/>
    </row>
    <row r="935" spans="1:138" ht="14.5">
      <c r="A935" s="23"/>
      <c r="B935" s="23"/>
      <c r="C935" s="24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  <c r="CK935" s="24"/>
      <c r="CL935" s="24"/>
      <c r="CM935" s="24"/>
      <c r="CN935" s="24"/>
      <c r="CO935" s="24"/>
      <c r="CP935" s="24"/>
      <c r="CQ935" s="24"/>
      <c r="CR935" s="24"/>
      <c r="CS935" s="24"/>
      <c r="CT935" s="24"/>
      <c r="CU935" s="24"/>
      <c r="CV935" s="24"/>
      <c r="CW935" s="24"/>
      <c r="CX935" s="24"/>
      <c r="CY935" s="24"/>
      <c r="CZ935" s="24"/>
      <c r="DA935" s="24"/>
      <c r="DB935" s="24"/>
      <c r="DC935" s="24"/>
      <c r="DD935" s="24"/>
      <c r="DE935" s="24"/>
      <c r="DF935" s="24"/>
      <c r="DG935" s="24"/>
      <c r="DH935" s="24"/>
      <c r="DI935" s="24"/>
      <c r="DJ935" s="24"/>
      <c r="DK935" s="24"/>
      <c r="DL935" s="24"/>
      <c r="DM935" s="24"/>
      <c r="DN935" s="24"/>
      <c r="DO935" s="24"/>
      <c r="DP935" s="24"/>
      <c r="DQ935" s="24"/>
      <c r="DR935" s="24"/>
      <c r="DS935" s="24"/>
      <c r="DT935" s="24"/>
      <c r="DU935" s="24"/>
      <c r="DV935" s="24"/>
      <c r="DW935" s="24"/>
      <c r="DX935" s="24"/>
      <c r="DY935" s="24"/>
      <c r="DZ935" s="24"/>
      <c r="EA935" s="24"/>
      <c r="EB935" s="24"/>
      <c r="EC935" s="24"/>
      <c r="ED935" s="24"/>
      <c r="EE935" s="24"/>
      <c r="EF935" s="24"/>
      <c r="EG935" s="24"/>
      <c r="EH935" s="24"/>
    </row>
    <row r="936" spans="1:138" ht="14.5">
      <c r="A936" s="23"/>
      <c r="B936" s="23"/>
      <c r="C936" s="24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  <c r="CK936" s="24"/>
      <c r="CL936" s="24"/>
      <c r="CM936" s="24"/>
      <c r="CN936" s="24"/>
      <c r="CO936" s="24"/>
      <c r="CP936" s="24"/>
      <c r="CQ936" s="24"/>
      <c r="CR936" s="24"/>
      <c r="CS936" s="24"/>
      <c r="CT936" s="24"/>
      <c r="CU936" s="24"/>
      <c r="CV936" s="24"/>
      <c r="CW936" s="24"/>
      <c r="CX936" s="24"/>
      <c r="CY936" s="24"/>
      <c r="CZ936" s="24"/>
      <c r="DA936" s="24"/>
      <c r="DB936" s="24"/>
      <c r="DC936" s="24"/>
      <c r="DD936" s="24"/>
      <c r="DE936" s="24"/>
      <c r="DF936" s="24"/>
      <c r="DG936" s="24"/>
      <c r="DH936" s="24"/>
      <c r="DI936" s="24"/>
      <c r="DJ936" s="24"/>
      <c r="DK936" s="24"/>
      <c r="DL936" s="24"/>
      <c r="DM936" s="24"/>
      <c r="DN936" s="24"/>
      <c r="DO936" s="24"/>
      <c r="DP936" s="24"/>
      <c r="DQ936" s="24"/>
      <c r="DR936" s="24"/>
      <c r="DS936" s="24"/>
      <c r="DT936" s="24"/>
      <c r="DU936" s="24"/>
      <c r="DV936" s="24"/>
      <c r="DW936" s="24"/>
      <c r="DX936" s="24"/>
      <c r="DY936" s="24"/>
      <c r="DZ936" s="24"/>
      <c r="EA936" s="24"/>
      <c r="EB936" s="24"/>
      <c r="EC936" s="24"/>
      <c r="ED936" s="24"/>
      <c r="EE936" s="24"/>
      <c r="EF936" s="24"/>
      <c r="EG936" s="24"/>
      <c r="EH936" s="24"/>
    </row>
    <row r="937" spans="1:138" ht="14.5">
      <c r="A937" s="23"/>
      <c r="B937" s="23"/>
      <c r="C937" s="24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  <c r="CK937" s="24"/>
      <c r="CL937" s="24"/>
      <c r="CM937" s="24"/>
      <c r="CN937" s="24"/>
      <c r="CO937" s="24"/>
      <c r="CP937" s="24"/>
      <c r="CQ937" s="24"/>
      <c r="CR937" s="24"/>
      <c r="CS937" s="24"/>
      <c r="CT937" s="24"/>
      <c r="CU937" s="24"/>
      <c r="CV937" s="24"/>
      <c r="CW937" s="24"/>
      <c r="CX937" s="24"/>
      <c r="CY937" s="24"/>
      <c r="CZ937" s="24"/>
      <c r="DA937" s="24"/>
      <c r="DB937" s="24"/>
      <c r="DC937" s="24"/>
      <c r="DD937" s="24"/>
      <c r="DE937" s="24"/>
      <c r="DF937" s="24"/>
      <c r="DG937" s="24"/>
      <c r="DH937" s="24"/>
      <c r="DI937" s="24"/>
      <c r="DJ937" s="24"/>
      <c r="DK937" s="24"/>
      <c r="DL937" s="24"/>
      <c r="DM937" s="24"/>
      <c r="DN937" s="24"/>
      <c r="DO937" s="24"/>
      <c r="DP937" s="24"/>
      <c r="DQ937" s="24"/>
      <c r="DR937" s="24"/>
      <c r="DS937" s="24"/>
      <c r="DT937" s="24"/>
      <c r="DU937" s="24"/>
      <c r="DV937" s="24"/>
      <c r="DW937" s="24"/>
      <c r="DX937" s="24"/>
      <c r="DY937" s="24"/>
      <c r="DZ937" s="24"/>
      <c r="EA937" s="24"/>
      <c r="EB937" s="24"/>
      <c r="EC937" s="24"/>
      <c r="ED937" s="24"/>
      <c r="EE937" s="24"/>
      <c r="EF937" s="24"/>
      <c r="EG937" s="24"/>
      <c r="EH937" s="24"/>
    </row>
    <row r="938" spans="1:138" ht="14.5">
      <c r="A938" s="23"/>
      <c r="B938" s="23"/>
      <c r="C938" s="24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  <c r="CN938" s="24"/>
      <c r="CO938" s="24"/>
      <c r="CP938" s="24"/>
      <c r="CQ938" s="24"/>
      <c r="CR938" s="24"/>
      <c r="CS938" s="24"/>
      <c r="CT938" s="24"/>
      <c r="CU938" s="24"/>
      <c r="CV938" s="24"/>
      <c r="CW938" s="24"/>
      <c r="CX938" s="24"/>
      <c r="CY938" s="24"/>
      <c r="CZ938" s="24"/>
      <c r="DA938" s="24"/>
      <c r="DB938" s="24"/>
      <c r="DC938" s="24"/>
      <c r="DD938" s="24"/>
      <c r="DE938" s="24"/>
      <c r="DF938" s="24"/>
      <c r="DG938" s="24"/>
      <c r="DH938" s="24"/>
      <c r="DI938" s="24"/>
      <c r="DJ938" s="24"/>
      <c r="DK938" s="24"/>
      <c r="DL938" s="24"/>
      <c r="DM938" s="24"/>
      <c r="DN938" s="24"/>
      <c r="DO938" s="24"/>
      <c r="DP938" s="24"/>
      <c r="DQ938" s="24"/>
      <c r="DR938" s="24"/>
      <c r="DS938" s="24"/>
      <c r="DT938" s="24"/>
      <c r="DU938" s="24"/>
      <c r="DV938" s="24"/>
      <c r="DW938" s="24"/>
      <c r="DX938" s="24"/>
      <c r="DY938" s="24"/>
      <c r="DZ938" s="24"/>
      <c r="EA938" s="24"/>
      <c r="EB938" s="24"/>
      <c r="EC938" s="24"/>
      <c r="ED938" s="24"/>
      <c r="EE938" s="24"/>
      <c r="EF938" s="24"/>
      <c r="EG938" s="24"/>
      <c r="EH938" s="24"/>
    </row>
    <row r="939" spans="1:138" ht="14.5">
      <c r="A939" s="23"/>
      <c r="B939" s="23"/>
      <c r="C939" s="24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  <c r="CN939" s="24"/>
      <c r="CO939" s="24"/>
      <c r="CP939" s="24"/>
      <c r="CQ939" s="24"/>
      <c r="CR939" s="24"/>
      <c r="CS939" s="24"/>
      <c r="CT939" s="24"/>
      <c r="CU939" s="24"/>
      <c r="CV939" s="24"/>
      <c r="CW939" s="24"/>
      <c r="CX939" s="24"/>
      <c r="CY939" s="24"/>
      <c r="CZ939" s="24"/>
      <c r="DA939" s="24"/>
      <c r="DB939" s="24"/>
      <c r="DC939" s="24"/>
      <c r="DD939" s="24"/>
      <c r="DE939" s="24"/>
      <c r="DF939" s="24"/>
      <c r="DG939" s="24"/>
      <c r="DH939" s="24"/>
      <c r="DI939" s="24"/>
      <c r="DJ939" s="24"/>
      <c r="DK939" s="24"/>
      <c r="DL939" s="24"/>
      <c r="DM939" s="24"/>
      <c r="DN939" s="24"/>
      <c r="DO939" s="24"/>
      <c r="DP939" s="24"/>
      <c r="DQ939" s="24"/>
      <c r="DR939" s="24"/>
      <c r="DS939" s="24"/>
      <c r="DT939" s="24"/>
      <c r="DU939" s="24"/>
      <c r="DV939" s="24"/>
      <c r="DW939" s="24"/>
      <c r="DX939" s="24"/>
      <c r="DY939" s="24"/>
      <c r="DZ939" s="24"/>
      <c r="EA939" s="24"/>
      <c r="EB939" s="24"/>
      <c r="EC939" s="24"/>
      <c r="ED939" s="24"/>
      <c r="EE939" s="24"/>
      <c r="EF939" s="24"/>
      <c r="EG939" s="24"/>
      <c r="EH939" s="24"/>
    </row>
    <row r="940" spans="1:138" ht="14.5">
      <c r="A940" s="23"/>
      <c r="B940" s="23"/>
      <c r="C940" s="24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4"/>
      <c r="CO940" s="24"/>
      <c r="CP940" s="24"/>
      <c r="CQ940" s="24"/>
      <c r="CR940" s="24"/>
      <c r="CS940" s="24"/>
      <c r="CT940" s="24"/>
      <c r="CU940" s="24"/>
      <c r="CV940" s="24"/>
      <c r="CW940" s="24"/>
      <c r="CX940" s="24"/>
      <c r="CY940" s="24"/>
      <c r="CZ940" s="24"/>
      <c r="DA940" s="24"/>
      <c r="DB940" s="24"/>
      <c r="DC940" s="24"/>
      <c r="DD940" s="24"/>
      <c r="DE940" s="24"/>
      <c r="DF940" s="24"/>
      <c r="DG940" s="24"/>
      <c r="DH940" s="24"/>
      <c r="DI940" s="24"/>
      <c r="DJ940" s="24"/>
      <c r="DK940" s="24"/>
      <c r="DL940" s="24"/>
      <c r="DM940" s="24"/>
      <c r="DN940" s="24"/>
      <c r="DO940" s="24"/>
      <c r="DP940" s="24"/>
      <c r="DQ940" s="24"/>
      <c r="DR940" s="24"/>
      <c r="DS940" s="24"/>
      <c r="DT940" s="24"/>
      <c r="DU940" s="24"/>
      <c r="DV940" s="24"/>
      <c r="DW940" s="24"/>
      <c r="DX940" s="24"/>
      <c r="DY940" s="24"/>
      <c r="DZ940" s="24"/>
      <c r="EA940" s="24"/>
      <c r="EB940" s="24"/>
      <c r="EC940" s="24"/>
      <c r="ED940" s="24"/>
      <c r="EE940" s="24"/>
      <c r="EF940" s="24"/>
      <c r="EG940" s="24"/>
      <c r="EH940" s="24"/>
    </row>
    <row r="941" spans="1:138" ht="14.5">
      <c r="A941" s="23"/>
      <c r="B941" s="23"/>
      <c r="C941" s="24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4"/>
      <c r="CO941" s="24"/>
      <c r="CP941" s="24"/>
      <c r="CQ941" s="24"/>
      <c r="CR941" s="24"/>
      <c r="CS941" s="24"/>
      <c r="CT941" s="24"/>
      <c r="CU941" s="24"/>
      <c r="CV941" s="24"/>
      <c r="CW941" s="24"/>
      <c r="CX941" s="24"/>
      <c r="CY941" s="24"/>
      <c r="CZ941" s="24"/>
      <c r="DA941" s="24"/>
      <c r="DB941" s="24"/>
      <c r="DC941" s="24"/>
      <c r="DD941" s="24"/>
      <c r="DE941" s="24"/>
      <c r="DF941" s="24"/>
      <c r="DG941" s="24"/>
      <c r="DH941" s="24"/>
      <c r="DI941" s="24"/>
      <c r="DJ941" s="24"/>
      <c r="DK941" s="24"/>
      <c r="DL941" s="24"/>
      <c r="DM941" s="24"/>
      <c r="DN941" s="24"/>
      <c r="DO941" s="24"/>
      <c r="DP941" s="24"/>
      <c r="DQ941" s="24"/>
      <c r="DR941" s="24"/>
      <c r="DS941" s="24"/>
      <c r="DT941" s="24"/>
      <c r="DU941" s="24"/>
      <c r="DV941" s="24"/>
      <c r="DW941" s="24"/>
      <c r="DX941" s="24"/>
      <c r="DY941" s="24"/>
      <c r="DZ941" s="24"/>
      <c r="EA941" s="24"/>
      <c r="EB941" s="24"/>
      <c r="EC941" s="24"/>
      <c r="ED941" s="24"/>
      <c r="EE941" s="24"/>
      <c r="EF941" s="24"/>
      <c r="EG941" s="24"/>
      <c r="EH941" s="24"/>
    </row>
    <row r="942" spans="1:138" ht="14.5">
      <c r="A942" s="23"/>
      <c r="B942" s="23"/>
      <c r="C942" s="24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4"/>
      <c r="CO942" s="24"/>
      <c r="CP942" s="24"/>
      <c r="CQ942" s="24"/>
      <c r="CR942" s="24"/>
      <c r="CS942" s="24"/>
      <c r="CT942" s="24"/>
      <c r="CU942" s="24"/>
      <c r="CV942" s="24"/>
      <c r="CW942" s="24"/>
      <c r="CX942" s="24"/>
      <c r="CY942" s="24"/>
      <c r="CZ942" s="24"/>
      <c r="DA942" s="24"/>
      <c r="DB942" s="24"/>
      <c r="DC942" s="24"/>
      <c r="DD942" s="24"/>
      <c r="DE942" s="24"/>
      <c r="DF942" s="24"/>
      <c r="DG942" s="24"/>
      <c r="DH942" s="24"/>
      <c r="DI942" s="24"/>
      <c r="DJ942" s="24"/>
      <c r="DK942" s="24"/>
      <c r="DL942" s="24"/>
      <c r="DM942" s="24"/>
      <c r="DN942" s="24"/>
      <c r="DO942" s="24"/>
      <c r="DP942" s="24"/>
      <c r="DQ942" s="24"/>
      <c r="DR942" s="24"/>
      <c r="DS942" s="24"/>
      <c r="DT942" s="24"/>
      <c r="DU942" s="24"/>
      <c r="DV942" s="24"/>
      <c r="DW942" s="24"/>
      <c r="DX942" s="24"/>
      <c r="DY942" s="24"/>
      <c r="DZ942" s="24"/>
      <c r="EA942" s="24"/>
      <c r="EB942" s="24"/>
      <c r="EC942" s="24"/>
      <c r="ED942" s="24"/>
      <c r="EE942" s="24"/>
      <c r="EF942" s="24"/>
      <c r="EG942" s="24"/>
      <c r="EH942" s="24"/>
    </row>
    <row r="943" spans="1:138" ht="14.5">
      <c r="A943" s="23"/>
      <c r="B943" s="23"/>
      <c r="C943" s="24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4"/>
      <c r="CO943" s="24"/>
      <c r="CP943" s="24"/>
      <c r="CQ943" s="24"/>
      <c r="CR943" s="24"/>
      <c r="CS943" s="24"/>
      <c r="CT943" s="24"/>
      <c r="CU943" s="24"/>
      <c r="CV943" s="24"/>
      <c r="CW943" s="24"/>
      <c r="CX943" s="24"/>
      <c r="CY943" s="24"/>
      <c r="CZ943" s="24"/>
      <c r="DA943" s="24"/>
      <c r="DB943" s="24"/>
      <c r="DC943" s="24"/>
      <c r="DD943" s="24"/>
      <c r="DE943" s="24"/>
      <c r="DF943" s="24"/>
      <c r="DG943" s="24"/>
      <c r="DH943" s="24"/>
      <c r="DI943" s="24"/>
      <c r="DJ943" s="24"/>
      <c r="DK943" s="24"/>
      <c r="DL943" s="24"/>
      <c r="DM943" s="24"/>
      <c r="DN943" s="24"/>
      <c r="DO943" s="24"/>
      <c r="DP943" s="24"/>
      <c r="DQ943" s="24"/>
      <c r="DR943" s="24"/>
      <c r="DS943" s="24"/>
      <c r="DT943" s="24"/>
      <c r="DU943" s="24"/>
      <c r="DV943" s="24"/>
      <c r="DW943" s="24"/>
      <c r="DX943" s="24"/>
      <c r="DY943" s="24"/>
      <c r="DZ943" s="24"/>
      <c r="EA943" s="24"/>
      <c r="EB943" s="24"/>
      <c r="EC943" s="24"/>
      <c r="ED943" s="24"/>
      <c r="EE943" s="24"/>
      <c r="EF943" s="24"/>
      <c r="EG943" s="24"/>
      <c r="EH943" s="24"/>
    </row>
    <row r="944" spans="1:138" ht="14.5">
      <c r="A944" s="23"/>
      <c r="B944" s="23"/>
      <c r="C944" s="24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4"/>
      <c r="CO944" s="24"/>
      <c r="CP944" s="24"/>
      <c r="CQ944" s="24"/>
      <c r="CR944" s="24"/>
      <c r="CS944" s="24"/>
      <c r="CT944" s="24"/>
      <c r="CU944" s="24"/>
      <c r="CV944" s="24"/>
      <c r="CW944" s="24"/>
      <c r="CX944" s="24"/>
      <c r="CY944" s="24"/>
      <c r="CZ944" s="24"/>
      <c r="DA944" s="24"/>
      <c r="DB944" s="24"/>
      <c r="DC944" s="24"/>
      <c r="DD944" s="24"/>
      <c r="DE944" s="24"/>
      <c r="DF944" s="24"/>
      <c r="DG944" s="24"/>
      <c r="DH944" s="24"/>
      <c r="DI944" s="24"/>
      <c r="DJ944" s="24"/>
      <c r="DK944" s="24"/>
      <c r="DL944" s="24"/>
      <c r="DM944" s="24"/>
      <c r="DN944" s="24"/>
      <c r="DO944" s="24"/>
      <c r="DP944" s="24"/>
      <c r="DQ944" s="24"/>
      <c r="DR944" s="24"/>
      <c r="DS944" s="24"/>
      <c r="DT944" s="24"/>
      <c r="DU944" s="24"/>
      <c r="DV944" s="24"/>
      <c r="DW944" s="24"/>
      <c r="DX944" s="24"/>
      <c r="DY944" s="24"/>
      <c r="DZ944" s="24"/>
      <c r="EA944" s="24"/>
      <c r="EB944" s="24"/>
      <c r="EC944" s="24"/>
      <c r="ED944" s="24"/>
      <c r="EE944" s="24"/>
      <c r="EF944" s="24"/>
      <c r="EG944" s="24"/>
      <c r="EH944" s="24"/>
    </row>
    <row r="945" spans="1:138" ht="14.5">
      <c r="A945" s="23"/>
      <c r="B945" s="23"/>
      <c r="C945" s="24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4"/>
      <c r="CO945" s="24"/>
      <c r="CP945" s="24"/>
      <c r="CQ945" s="24"/>
      <c r="CR945" s="24"/>
      <c r="CS945" s="24"/>
      <c r="CT945" s="24"/>
      <c r="CU945" s="24"/>
      <c r="CV945" s="24"/>
      <c r="CW945" s="24"/>
      <c r="CX945" s="24"/>
      <c r="CY945" s="24"/>
      <c r="CZ945" s="24"/>
      <c r="DA945" s="24"/>
      <c r="DB945" s="24"/>
      <c r="DC945" s="24"/>
      <c r="DD945" s="24"/>
      <c r="DE945" s="24"/>
      <c r="DF945" s="24"/>
      <c r="DG945" s="24"/>
      <c r="DH945" s="24"/>
      <c r="DI945" s="24"/>
      <c r="DJ945" s="24"/>
      <c r="DK945" s="24"/>
      <c r="DL945" s="24"/>
      <c r="DM945" s="24"/>
      <c r="DN945" s="24"/>
      <c r="DO945" s="24"/>
      <c r="DP945" s="24"/>
      <c r="DQ945" s="24"/>
      <c r="DR945" s="24"/>
      <c r="DS945" s="24"/>
      <c r="DT945" s="24"/>
      <c r="DU945" s="24"/>
      <c r="DV945" s="24"/>
      <c r="DW945" s="24"/>
      <c r="DX945" s="24"/>
      <c r="DY945" s="24"/>
      <c r="DZ945" s="24"/>
      <c r="EA945" s="24"/>
      <c r="EB945" s="24"/>
      <c r="EC945" s="24"/>
      <c r="ED945" s="24"/>
      <c r="EE945" s="24"/>
      <c r="EF945" s="24"/>
      <c r="EG945" s="24"/>
      <c r="EH945" s="24"/>
    </row>
    <row r="946" spans="1:138" ht="14.5">
      <c r="A946" s="23"/>
      <c r="B946" s="23"/>
      <c r="C946" s="24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  <c r="CN946" s="24"/>
      <c r="CO946" s="24"/>
      <c r="CP946" s="24"/>
      <c r="CQ946" s="24"/>
      <c r="CR946" s="24"/>
      <c r="CS946" s="24"/>
      <c r="CT946" s="24"/>
      <c r="CU946" s="24"/>
      <c r="CV946" s="24"/>
      <c r="CW946" s="24"/>
      <c r="CX946" s="24"/>
      <c r="CY946" s="24"/>
      <c r="CZ946" s="24"/>
      <c r="DA946" s="24"/>
      <c r="DB946" s="24"/>
      <c r="DC946" s="24"/>
      <c r="DD946" s="24"/>
      <c r="DE946" s="24"/>
      <c r="DF946" s="24"/>
      <c r="DG946" s="24"/>
      <c r="DH946" s="24"/>
      <c r="DI946" s="24"/>
      <c r="DJ946" s="24"/>
      <c r="DK946" s="24"/>
      <c r="DL946" s="24"/>
      <c r="DM946" s="24"/>
      <c r="DN946" s="24"/>
      <c r="DO946" s="24"/>
      <c r="DP946" s="24"/>
      <c r="DQ946" s="24"/>
      <c r="DR946" s="24"/>
      <c r="DS946" s="24"/>
      <c r="DT946" s="24"/>
      <c r="DU946" s="24"/>
      <c r="DV946" s="24"/>
      <c r="DW946" s="24"/>
      <c r="DX946" s="24"/>
      <c r="DY946" s="24"/>
      <c r="DZ946" s="24"/>
      <c r="EA946" s="24"/>
      <c r="EB946" s="24"/>
      <c r="EC946" s="24"/>
      <c r="ED946" s="24"/>
      <c r="EE946" s="24"/>
      <c r="EF946" s="24"/>
      <c r="EG946" s="24"/>
      <c r="EH946" s="24"/>
    </row>
    <row r="947" spans="1:138" ht="14.5">
      <c r="A947" s="23"/>
      <c r="B947" s="23"/>
      <c r="C947" s="24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4"/>
      <c r="CO947" s="24"/>
      <c r="CP947" s="24"/>
      <c r="CQ947" s="24"/>
      <c r="CR947" s="24"/>
      <c r="CS947" s="24"/>
      <c r="CT947" s="24"/>
      <c r="CU947" s="24"/>
      <c r="CV947" s="24"/>
      <c r="CW947" s="24"/>
      <c r="CX947" s="24"/>
      <c r="CY947" s="24"/>
      <c r="CZ947" s="24"/>
      <c r="DA947" s="24"/>
      <c r="DB947" s="24"/>
      <c r="DC947" s="24"/>
      <c r="DD947" s="24"/>
      <c r="DE947" s="24"/>
      <c r="DF947" s="24"/>
      <c r="DG947" s="24"/>
      <c r="DH947" s="24"/>
      <c r="DI947" s="24"/>
      <c r="DJ947" s="24"/>
      <c r="DK947" s="24"/>
      <c r="DL947" s="24"/>
      <c r="DM947" s="24"/>
      <c r="DN947" s="24"/>
      <c r="DO947" s="24"/>
      <c r="DP947" s="24"/>
      <c r="DQ947" s="24"/>
      <c r="DR947" s="24"/>
      <c r="DS947" s="24"/>
      <c r="DT947" s="24"/>
      <c r="DU947" s="24"/>
      <c r="DV947" s="24"/>
      <c r="DW947" s="24"/>
      <c r="DX947" s="24"/>
      <c r="DY947" s="24"/>
      <c r="DZ947" s="24"/>
      <c r="EA947" s="24"/>
      <c r="EB947" s="24"/>
      <c r="EC947" s="24"/>
      <c r="ED947" s="24"/>
      <c r="EE947" s="24"/>
      <c r="EF947" s="24"/>
      <c r="EG947" s="24"/>
      <c r="EH947" s="24"/>
    </row>
    <row r="948" spans="1:138" ht="14.5">
      <c r="A948" s="23"/>
      <c r="B948" s="23"/>
      <c r="C948" s="24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  <c r="CN948" s="24"/>
      <c r="CO948" s="24"/>
      <c r="CP948" s="24"/>
      <c r="CQ948" s="24"/>
      <c r="CR948" s="24"/>
      <c r="CS948" s="24"/>
      <c r="CT948" s="24"/>
      <c r="CU948" s="24"/>
      <c r="CV948" s="24"/>
      <c r="CW948" s="24"/>
      <c r="CX948" s="24"/>
      <c r="CY948" s="24"/>
      <c r="CZ948" s="24"/>
      <c r="DA948" s="24"/>
      <c r="DB948" s="24"/>
      <c r="DC948" s="24"/>
      <c r="DD948" s="24"/>
      <c r="DE948" s="24"/>
      <c r="DF948" s="24"/>
      <c r="DG948" s="24"/>
      <c r="DH948" s="24"/>
      <c r="DI948" s="24"/>
      <c r="DJ948" s="24"/>
      <c r="DK948" s="24"/>
      <c r="DL948" s="24"/>
      <c r="DM948" s="24"/>
      <c r="DN948" s="24"/>
      <c r="DO948" s="24"/>
      <c r="DP948" s="24"/>
      <c r="DQ948" s="24"/>
      <c r="DR948" s="24"/>
      <c r="DS948" s="24"/>
      <c r="DT948" s="24"/>
      <c r="DU948" s="24"/>
      <c r="DV948" s="24"/>
      <c r="DW948" s="24"/>
      <c r="DX948" s="24"/>
      <c r="DY948" s="24"/>
      <c r="DZ948" s="24"/>
      <c r="EA948" s="24"/>
      <c r="EB948" s="24"/>
      <c r="EC948" s="24"/>
      <c r="ED948" s="24"/>
      <c r="EE948" s="24"/>
      <c r="EF948" s="24"/>
      <c r="EG948" s="24"/>
      <c r="EH948" s="24"/>
    </row>
    <row r="949" spans="1:138" ht="14.5">
      <c r="A949" s="23"/>
      <c r="B949" s="23"/>
      <c r="C949" s="24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  <c r="CK949" s="24"/>
      <c r="CL949" s="24"/>
      <c r="CM949" s="24"/>
      <c r="CN949" s="24"/>
      <c r="CO949" s="24"/>
      <c r="CP949" s="24"/>
      <c r="CQ949" s="24"/>
      <c r="CR949" s="24"/>
      <c r="CS949" s="24"/>
      <c r="CT949" s="24"/>
      <c r="CU949" s="24"/>
      <c r="CV949" s="24"/>
      <c r="CW949" s="24"/>
      <c r="CX949" s="24"/>
      <c r="CY949" s="24"/>
      <c r="CZ949" s="24"/>
      <c r="DA949" s="24"/>
      <c r="DB949" s="24"/>
      <c r="DC949" s="24"/>
      <c r="DD949" s="24"/>
      <c r="DE949" s="24"/>
      <c r="DF949" s="24"/>
      <c r="DG949" s="24"/>
      <c r="DH949" s="24"/>
      <c r="DI949" s="24"/>
      <c r="DJ949" s="24"/>
      <c r="DK949" s="24"/>
      <c r="DL949" s="24"/>
      <c r="DM949" s="24"/>
      <c r="DN949" s="24"/>
      <c r="DO949" s="24"/>
      <c r="DP949" s="24"/>
      <c r="DQ949" s="24"/>
      <c r="DR949" s="24"/>
      <c r="DS949" s="24"/>
      <c r="DT949" s="24"/>
      <c r="DU949" s="24"/>
      <c r="DV949" s="24"/>
      <c r="DW949" s="24"/>
      <c r="DX949" s="24"/>
      <c r="DY949" s="24"/>
      <c r="DZ949" s="24"/>
      <c r="EA949" s="24"/>
      <c r="EB949" s="24"/>
      <c r="EC949" s="24"/>
      <c r="ED949" s="24"/>
      <c r="EE949" s="24"/>
      <c r="EF949" s="24"/>
      <c r="EG949" s="24"/>
      <c r="EH949" s="24"/>
    </row>
    <row r="950" spans="1:138" ht="14.5">
      <c r="A950" s="23"/>
      <c r="B950" s="23"/>
      <c r="C950" s="24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  <c r="CH950" s="24"/>
      <c r="CI950" s="24"/>
      <c r="CJ950" s="24"/>
      <c r="CK950" s="24"/>
      <c r="CL950" s="24"/>
      <c r="CM950" s="24"/>
      <c r="CN950" s="24"/>
      <c r="CO950" s="24"/>
      <c r="CP950" s="24"/>
      <c r="CQ950" s="24"/>
      <c r="CR950" s="24"/>
      <c r="CS950" s="24"/>
      <c r="CT950" s="24"/>
      <c r="CU950" s="24"/>
      <c r="CV950" s="24"/>
      <c r="CW950" s="24"/>
      <c r="CX950" s="24"/>
      <c r="CY950" s="24"/>
      <c r="CZ950" s="24"/>
      <c r="DA950" s="24"/>
      <c r="DB950" s="24"/>
      <c r="DC950" s="24"/>
      <c r="DD950" s="24"/>
      <c r="DE950" s="24"/>
      <c r="DF950" s="24"/>
      <c r="DG950" s="24"/>
      <c r="DH950" s="24"/>
      <c r="DI950" s="24"/>
      <c r="DJ950" s="24"/>
      <c r="DK950" s="24"/>
      <c r="DL950" s="24"/>
      <c r="DM950" s="24"/>
      <c r="DN950" s="24"/>
      <c r="DO950" s="24"/>
      <c r="DP950" s="24"/>
      <c r="DQ950" s="24"/>
      <c r="DR950" s="24"/>
      <c r="DS950" s="24"/>
      <c r="DT950" s="24"/>
      <c r="DU950" s="24"/>
      <c r="DV950" s="24"/>
      <c r="DW950" s="24"/>
      <c r="DX950" s="24"/>
      <c r="DY950" s="24"/>
      <c r="DZ950" s="24"/>
      <c r="EA950" s="24"/>
      <c r="EB950" s="24"/>
      <c r="EC950" s="24"/>
      <c r="ED950" s="24"/>
      <c r="EE950" s="24"/>
      <c r="EF950" s="24"/>
      <c r="EG950" s="24"/>
      <c r="EH950" s="24"/>
    </row>
    <row r="951" spans="1:138" ht="14.5">
      <c r="A951" s="23"/>
      <c r="B951" s="23"/>
      <c r="C951" s="24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  <c r="CK951" s="24"/>
      <c r="CL951" s="24"/>
      <c r="CM951" s="24"/>
      <c r="CN951" s="24"/>
      <c r="CO951" s="24"/>
      <c r="CP951" s="24"/>
      <c r="CQ951" s="24"/>
      <c r="CR951" s="24"/>
      <c r="CS951" s="24"/>
      <c r="CT951" s="24"/>
      <c r="CU951" s="24"/>
      <c r="CV951" s="24"/>
      <c r="CW951" s="24"/>
      <c r="CX951" s="24"/>
      <c r="CY951" s="24"/>
      <c r="CZ951" s="24"/>
      <c r="DA951" s="24"/>
      <c r="DB951" s="24"/>
      <c r="DC951" s="24"/>
      <c r="DD951" s="24"/>
      <c r="DE951" s="24"/>
      <c r="DF951" s="24"/>
      <c r="DG951" s="24"/>
      <c r="DH951" s="24"/>
      <c r="DI951" s="24"/>
      <c r="DJ951" s="24"/>
      <c r="DK951" s="24"/>
      <c r="DL951" s="24"/>
      <c r="DM951" s="24"/>
      <c r="DN951" s="24"/>
      <c r="DO951" s="24"/>
      <c r="DP951" s="24"/>
      <c r="DQ951" s="24"/>
      <c r="DR951" s="24"/>
      <c r="DS951" s="24"/>
      <c r="DT951" s="24"/>
      <c r="DU951" s="24"/>
      <c r="DV951" s="24"/>
      <c r="DW951" s="24"/>
      <c r="DX951" s="24"/>
      <c r="DY951" s="24"/>
      <c r="DZ951" s="24"/>
      <c r="EA951" s="24"/>
      <c r="EB951" s="24"/>
      <c r="EC951" s="24"/>
      <c r="ED951" s="24"/>
      <c r="EE951" s="24"/>
      <c r="EF951" s="24"/>
      <c r="EG951" s="24"/>
      <c r="EH951" s="24"/>
    </row>
    <row r="952" spans="1:138" ht="14.5">
      <c r="A952" s="23"/>
      <c r="B952" s="23"/>
      <c r="C952" s="24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  <c r="CN952" s="24"/>
      <c r="CO952" s="24"/>
      <c r="CP952" s="24"/>
      <c r="CQ952" s="24"/>
      <c r="CR952" s="24"/>
      <c r="CS952" s="24"/>
      <c r="CT952" s="24"/>
      <c r="CU952" s="24"/>
      <c r="CV952" s="24"/>
      <c r="CW952" s="24"/>
      <c r="CX952" s="24"/>
      <c r="CY952" s="24"/>
      <c r="CZ952" s="24"/>
      <c r="DA952" s="24"/>
      <c r="DB952" s="24"/>
      <c r="DC952" s="24"/>
      <c r="DD952" s="24"/>
      <c r="DE952" s="24"/>
      <c r="DF952" s="24"/>
      <c r="DG952" s="24"/>
      <c r="DH952" s="24"/>
      <c r="DI952" s="24"/>
      <c r="DJ952" s="24"/>
      <c r="DK952" s="24"/>
      <c r="DL952" s="24"/>
      <c r="DM952" s="24"/>
      <c r="DN952" s="24"/>
      <c r="DO952" s="24"/>
      <c r="DP952" s="24"/>
      <c r="DQ952" s="24"/>
      <c r="DR952" s="24"/>
      <c r="DS952" s="24"/>
      <c r="DT952" s="24"/>
      <c r="DU952" s="24"/>
      <c r="DV952" s="24"/>
      <c r="DW952" s="24"/>
      <c r="DX952" s="24"/>
      <c r="DY952" s="24"/>
      <c r="DZ952" s="24"/>
      <c r="EA952" s="24"/>
      <c r="EB952" s="24"/>
      <c r="EC952" s="24"/>
      <c r="ED952" s="24"/>
      <c r="EE952" s="24"/>
      <c r="EF952" s="24"/>
      <c r="EG952" s="24"/>
      <c r="EH952" s="24"/>
    </row>
    <row r="953" spans="1:138" ht="14.5">
      <c r="A953" s="23"/>
      <c r="B953" s="23"/>
      <c r="C953" s="24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  <c r="CN953" s="24"/>
      <c r="CO953" s="24"/>
      <c r="CP953" s="24"/>
      <c r="CQ953" s="24"/>
      <c r="CR953" s="24"/>
      <c r="CS953" s="24"/>
      <c r="CT953" s="24"/>
      <c r="CU953" s="24"/>
      <c r="CV953" s="24"/>
      <c r="CW953" s="24"/>
      <c r="CX953" s="24"/>
      <c r="CY953" s="24"/>
      <c r="CZ953" s="24"/>
      <c r="DA953" s="24"/>
      <c r="DB953" s="24"/>
      <c r="DC953" s="24"/>
      <c r="DD953" s="24"/>
      <c r="DE953" s="24"/>
      <c r="DF953" s="24"/>
      <c r="DG953" s="24"/>
      <c r="DH953" s="24"/>
      <c r="DI953" s="24"/>
      <c r="DJ953" s="24"/>
      <c r="DK953" s="24"/>
      <c r="DL953" s="24"/>
      <c r="DM953" s="24"/>
      <c r="DN953" s="24"/>
      <c r="DO953" s="24"/>
      <c r="DP953" s="24"/>
      <c r="DQ953" s="24"/>
      <c r="DR953" s="24"/>
      <c r="DS953" s="24"/>
      <c r="DT953" s="24"/>
      <c r="DU953" s="24"/>
      <c r="DV953" s="24"/>
      <c r="DW953" s="24"/>
      <c r="DX953" s="24"/>
      <c r="DY953" s="24"/>
      <c r="DZ953" s="24"/>
      <c r="EA953" s="24"/>
      <c r="EB953" s="24"/>
      <c r="EC953" s="24"/>
      <c r="ED953" s="24"/>
      <c r="EE953" s="24"/>
      <c r="EF953" s="24"/>
      <c r="EG953" s="24"/>
      <c r="EH953" s="24"/>
    </row>
    <row r="954" spans="1:138" ht="14.5">
      <c r="A954" s="23"/>
      <c r="B954" s="23"/>
      <c r="C954" s="24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  <c r="CN954" s="24"/>
      <c r="CO954" s="24"/>
      <c r="CP954" s="24"/>
      <c r="CQ954" s="24"/>
      <c r="CR954" s="24"/>
      <c r="CS954" s="24"/>
      <c r="CT954" s="24"/>
      <c r="CU954" s="24"/>
      <c r="CV954" s="24"/>
      <c r="CW954" s="24"/>
      <c r="CX954" s="24"/>
      <c r="CY954" s="24"/>
      <c r="CZ954" s="24"/>
      <c r="DA954" s="24"/>
      <c r="DB954" s="24"/>
      <c r="DC954" s="24"/>
      <c r="DD954" s="24"/>
      <c r="DE954" s="24"/>
      <c r="DF954" s="24"/>
      <c r="DG954" s="24"/>
      <c r="DH954" s="24"/>
      <c r="DI954" s="24"/>
      <c r="DJ954" s="24"/>
      <c r="DK954" s="24"/>
      <c r="DL954" s="24"/>
      <c r="DM954" s="24"/>
      <c r="DN954" s="24"/>
      <c r="DO954" s="24"/>
      <c r="DP954" s="24"/>
      <c r="DQ954" s="24"/>
      <c r="DR954" s="24"/>
      <c r="DS954" s="24"/>
      <c r="DT954" s="24"/>
      <c r="DU954" s="24"/>
      <c r="DV954" s="24"/>
      <c r="DW954" s="24"/>
      <c r="DX954" s="24"/>
      <c r="DY954" s="24"/>
      <c r="DZ954" s="24"/>
      <c r="EA954" s="24"/>
      <c r="EB954" s="24"/>
      <c r="EC954" s="24"/>
      <c r="ED954" s="24"/>
      <c r="EE954" s="24"/>
      <c r="EF954" s="24"/>
      <c r="EG954" s="24"/>
      <c r="EH954" s="24"/>
    </row>
    <row r="955" spans="1:138" ht="14.5">
      <c r="A955" s="23"/>
      <c r="B955" s="23"/>
      <c r="C955" s="24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  <c r="CN955" s="24"/>
      <c r="CO955" s="24"/>
      <c r="CP955" s="24"/>
      <c r="CQ955" s="24"/>
      <c r="CR955" s="24"/>
      <c r="CS955" s="24"/>
      <c r="CT955" s="24"/>
      <c r="CU955" s="24"/>
      <c r="CV955" s="24"/>
      <c r="CW955" s="24"/>
      <c r="CX955" s="24"/>
      <c r="CY955" s="24"/>
      <c r="CZ955" s="24"/>
      <c r="DA955" s="24"/>
      <c r="DB955" s="24"/>
      <c r="DC955" s="24"/>
      <c r="DD955" s="24"/>
      <c r="DE955" s="24"/>
      <c r="DF955" s="24"/>
      <c r="DG955" s="24"/>
      <c r="DH955" s="24"/>
      <c r="DI955" s="24"/>
      <c r="DJ955" s="24"/>
      <c r="DK955" s="24"/>
      <c r="DL955" s="24"/>
      <c r="DM955" s="24"/>
      <c r="DN955" s="24"/>
      <c r="DO955" s="24"/>
      <c r="DP955" s="24"/>
      <c r="DQ955" s="24"/>
      <c r="DR955" s="24"/>
      <c r="DS955" s="24"/>
      <c r="DT955" s="24"/>
      <c r="DU955" s="24"/>
      <c r="DV955" s="24"/>
      <c r="DW955" s="24"/>
      <c r="DX955" s="24"/>
      <c r="DY955" s="24"/>
      <c r="DZ955" s="24"/>
      <c r="EA955" s="24"/>
      <c r="EB955" s="24"/>
      <c r="EC955" s="24"/>
      <c r="ED955" s="24"/>
      <c r="EE955" s="24"/>
      <c r="EF955" s="24"/>
      <c r="EG955" s="24"/>
      <c r="EH955" s="24"/>
    </row>
    <row r="956" spans="1:138" ht="14.5">
      <c r="A956" s="23"/>
      <c r="B956" s="23"/>
      <c r="C956" s="24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4"/>
      <c r="CO956" s="24"/>
      <c r="CP956" s="24"/>
      <c r="CQ956" s="24"/>
      <c r="CR956" s="24"/>
      <c r="CS956" s="24"/>
      <c r="CT956" s="24"/>
      <c r="CU956" s="24"/>
      <c r="CV956" s="24"/>
      <c r="CW956" s="24"/>
      <c r="CX956" s="24"/>
      <c r="CY956" s="24"/>
      <c r="CZ956" s="24"/>
      <c r="DA956" s="24"/>
      <c r="DB956" s="24"/>
      <c r="DC956" s="24"/>
      <c r="DD956" s="24"/>
      <c r="DE956" s="24"/>
      <c r="DF956" s="24"/>
      <c r="DG956" s="24"/>
      <c r="DH956" s="24"/>
      <c r="DI956" s="24"/>
      <c r="DJ956" s="24"/>
      <c r="DK956" s="24"/>
      <c r="DL956" s="24"/>
      <c r="DM956" s="24"/>
      <c r="DN956" s="24"/>
      <c r="DO956" s="24"/>
      <c r="DP956" s="24"/>
      <c r="DQ956" s="24"/>
      <c r="DR956" s="24"/>
      <c r="DS956" s="24"/>
      <c r="DT956" s="24"/>
      <c r="DU956" s="24"/>
      <c r="DV956" s="24"/>
      <c r="DW956" s="24"/>
      <c r="DX956" s="24"/>
      <c r="DY956" s="24"/>
      <c r="DZ956" s="24"/>
      <c r="EA956" s="24"/>
      <c r="EB956" s="24"/>
      <c r="EC956" s="24"/>
      <c r="ED956" s="24"/>
      <c r="EE956" s="24"/>
      <c r="EF956" s="24"/>
      <c r="EG956" s="24"/>
      <c r="EH956" s="24"/>
    </row>
    <row r="957" spans="1:138" ht="14.5">
      <c r="A957" s="23"/>
      <c r="B957" s="23"/>
      <c r="C957" s="24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  <c r="CN957" s="24"/>
      <c r="CO957" s="24"/>
      <c r="CP957" s="24"/>
      <c r="CQ957" s="24"/>
      <c r="CR957" s="24"/>
      <c r="CS957" s="24"/>
      <c r="CT957" s="24"/>
      <c r="CU957" s="24"/>
      <c r="CV957" s="24"/>
      <c r="CW957" s="24"/>
      <c r="CX957" s="24"/>
      <c r="CY957" s="24"/>
      <c r="CZ957" s="24"/>
      <c r="DA957" s="24"/>
      <c r="DB957" s="24"/>
      <c r="DC957" s="24"/>
      <c r="DD957" s="24"/>
      <c r="DE957" s="24"/>
      <c r="DF957" s="24"/>
      <c r="DG957" s="24"/>
      <c r="DH957" s="24"/>
      <c r="DI957" s="24"/>
      <c r="DJ957" s="24"/>
      <c r="DK957" s="24"/>
      <c r="DL957" s="24"/>
      <c r="DM957" s="24"/>
      <c r="DN957" s="24"/>
      <c r="DO957" s="24"/>
      <c r="DP957" s="24"/>
      <c r="DQ957" s="24"/>
      <c r="DR957" s="24"/>
      <c r="DS957" s="24"/>
      <c r="DT957" s="24"/>
      <c r="DU957" s="24"/>
      <c r="DV957" s="24"/>
      <c r="DW957" s="24"/>
      <c r="DX957" s="24"/>
      <c r="DY957" s="24"/>
      <c r="DZ957" s="24"/>
      <c r="EA957" s="24"/>
      <c r="EB957" s="24"/>
      <c r="EC957" s="24"/>
      <c r="ED957" s="24"/>
      <c r="EE957" s="24"/>
      <c r="EF957" s="24"/>
      <c r="EG957" s="24"/>
      <c r="EH957" s="24"/>
    </row>
    <row r="958" spans="1:138" ht="14.5">
      <c r="A958" s="23"/>
      <c r="B958" s="23"/>
      <c r="C958" s="24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  <c r="CK958" s="24"/>
      <c r="CL958" s="24"/>
      <c r="CM958" s="24"/>
      <c r="CN958" s="24"/>
      <c r="CO958" s="24"/>
      <c r="CP958" s="24"/>
      <c r="CQ958" s="24"/>
      <c r="CR958" s="24"/>
      <c r="CS958" s="24"/>
      <c r="CT958" s="24"/>
      <c r="CU958" s="24"/>
      <c r="CV958" s="24"/>
      <c r="CW958" s="24"/>
      <c r="CX958" s="24"/>
      <c r="CY958" s="24"/>
      <c r="CZ958" s="24"/>
      <c r="DA958" s="24"/>
      <c r="DB958" s="24"/>
      <c r="DC958" s="24"/>
      <c r="DD958" s="24"/>
      <c r="DE958" s="24"/>
      <c r="DF958" s="24"/>
      <c r="DG958" s="24"/>
      <c r="DH958" s="24"/>
      <c r="DI958" s="24"/>
      <c r="DJ958" s="24"/>
      <c r="DK958" s="24"/>
      <c r="DL958" s="24"/>
      <c r="DM958" s="24"/>
      <c r="DN958" s="24"/>
      <c r="DO958" s="24"/>
      <c r="DP958" s="24"/>
      <c r="DQ958" s="24"/>
      <c r="DR958" s="24"/>
      <c r="DS958" s="24"/>
      <c r="DT958" s="24"/>
      <c r="DU958" s="24"/>
      <c r="DV958" s="24"/>
      <c r="DW958" s="24"/>
      <c r="DX958" s="24"/>
      <c r="DY958" s="24"/>
      <c r="DZ958" s="24"/>
      <c r="EA958" s="24"/>
      <c r="EB958" s="24"/>
      <c r="EC958" s="24"/>
      <c r="ED958" s="24"/>
      <c r="EE958" s="24"/>
      <c r="EF958" s="24"/>
      <c r="EG958" s="24"/>
      <c r="EH958" s="24"/>
    </row>
    <row r="959" spans="1:138" ht="14.5">
      <c r="A959" s="23"/>
      <c r="B959" s="23"/>
      <c r="C959" s="24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  <c r="CN959" s="24"/>
      <c r="CO959" s="24"/>
      <c r="CP959" s="24"/>
      <c r="CQ959" s="24"/>
      <c r="CR959" s="24"/>
      <c r="CS959" s="24"/>
      <c r="CT959" s="24"/>
      <c r="CU959" s="24"/>
      <c r="CV959" s="24"/>
      <c r="CW959" s="24"/>
      <c r="CX959" s="24"/>
      <c r="CY959" s="24"/>
      <c r="CZ959" s="24"/>
      <c r="DA959" s="24"/>
      <c r="DB959" s="24"/>
      <c r="DC959" s="24"/>
      <c r="DD959" s="24"/>
      <c r="DE959" s="24"/>
      <c r="DF959" s="24"/>
      <c r="DG959" s="24"/>
      <c r="DH959" s="24"/>
      <c r="DI959" s="24"/>
      <c r="DJ959" s="24"/>
      <c r="DK959" s="24"/>
      <c r="DL959" s="24"/>
      <c r="DM959" s="24"/>
      <c r="DN959" s="24"/>
      <c r="DO959" s="24"/>
      <c r="DP959" s="24"/>
      <c r="DQ959" s="24"/>
      <c r="DR959" s="24"/>
      <c r="DS959" s="24"/>
      <c r="DT959" s="24"/>
      <c r="DU959" s="24"/>
      <c r="DV959" s="24"/>
      <c r="DW959" s="24"/>
      <c r="DX959" s="24"/>
      <c r="DY959" s="24"/>
      <c r="DZ959" s="24"/>
      <c r="EA959" s="24"/>
      <c r="EB959" s="24"/>
      <c r="EC959" s="24"/>
      <c r="ED959" s="24"/>
      <c r="EE959" s="24"/>
      <c r="EF959" s="24"/>
      <c r="EG959" s="24"/>
      <c r="EH959" s="24"/>
    </row>
    <row r="960" spans="1:138" ht="14.5">
      <c r="A960" s="23"/>
      <c r="B960" s="23"/>
      <c r="C960" s="24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  <c r="CN960" s="24"/>
      <c r="CO960" s="24"/>
      <c r="CP960" s="24"/>
      <c r="CQ960" s="24"/>
      <c r="CR960" s="24"/>
      <c r="CS960" s="24"/>
      <c r="CT960" s="24"/>
      <c r="CU960" s="24"/>
      <c r="CV960" s="24"/>
      <c r="CW960" s="24"/>
      <c r="CX960" s="24"/>
      <c r="CY960" s="24"/>
      <c r="CZ960" s="24"/>
      <c r="DA960" s="24"/>
      <c r="DB960" s="24"/>
      <c r="DC960" s="24"/>
      <c r="DD960" s="24"/>
      <c r="DE960" s="24"/>
      <c r="DF960" s="24"/>
      <c r="DG960" s="24"/>
      <c r="DH960" s="24"/>
      <c r="DI960" s="24"/>
      <c r="DJ960" s="24"/>
      <c r="DK960" s="24"/>
      <c r="DL960" s="24"/>
      <c r="DM960" s="24"/>
      <c r="DN960" s="24"/>
      <c r="DO960" s="24"/>
      <c r="DP960" s="24"/>
      <c r="DQ960" s="24"/>
      <c r="DR960" s="24"/>
      <c r="DS960" s="24"/>
      <c r="DT960" s="24"/>
      <c r="DU960" s="24"/>
      <c r="DV960" s="24"/>
      <c r="DW960" s="24"/>
      <c r="DX960" s="24"/>
      <c r="DY960" s="24"/>
      <c r="DZ960" s="24"/>
      <c r="EA960" s="24"/>
      <c r="EB960" s="24"/>
      <c r="EC960" s="24"/>
      <c r="ED960" s="24"/>
      <c r="EE960" s="24"/>
      <c r="EF960" s="24"/>
      <c r="EG960" s="24"/>
      <c r="EH960" s="24"/>
    </row>
    <row r="961" spans="1:138" ht="14.5">
      <c r="A961" s="23"/>
      <c r="B961" s="23"/>
      <c r="C961" s="24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  <c r="CN961" s="24"/>
      <c r="CO961" s="24"/>
      <c r="CP961" s="24"/>
      <c r="CQ961" s="24"/>
      <c r="CR961" s="24"/>
      <c r="CS961" s="24"/>
      <c r="CT961" s="24"/>
      <c r="CU961" s="24"/>
      <c r="CV961" s="24"/>
      <c r="CW961" s="24"/>
      <c r="CX961" s="24"/>
      <c r="CY961" s="24"/>
      <c r="CZ961" s="24"/>
      <c r="DA961" s="24"/>
      <c r="DB961" s="24"/>
      <c r="DC961" s="24"/>
      <c r="DD961" s="24"/>
      <c r="DE961" s="24"/>
      <c r="DF961" s="24"/>
      <c r="DG961" s="24"/>
      <c r="DH961" s="24"/>
      <c r="DI961" s="24"/>
      <c r="DJ961" s="24"/>
      <c r="DK961" s="24"/>
      <c r="DL961" s="24"/>
      <c r="DM961" s="24"/>
      <c r="DN961" s="24"/>
      <c r="DO961" s="24"/>
      <c r="DP961" s="24"/>
      <c r="DQ961" s="24"/>
      <c r="DR961" s="24"/>
      <c r="DS961" s="24"/>
      <c r="DT961" s="24"/>
      <c r="DU961" s="24"/>
      <c r="DV961" s="24"/>
      <c r="DW961" s="24"/>
      <c r="DX961" s="24"/>
      <c r="DY961" s="24"/>
      <c r="DZ961" s="24"/>
      <c r="EA961" s="24"/>
      <c r="EB961" s="24"/>
      <c r="EC961" s="24"/>
      <c r="ED961" s="24"/>
      <c r="EE961" s="24"/>
      <c r="EF961" s="24"/>
      <c r="EG961" s="24"/>
      <c r="EH961" s="24"/>
    </row>
    <row r="962" spans="1:138" ht="14.5">
      <c r="A962" s="23"/>
      <c r="B962" s="23"/>
      <c r="C962" s="24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  <c r="CK962" s="24"/>
      <c r="CL962" s="24"/>
      <c r="CM962" s="24"/>
      <c r="CN962" s="24"/>
      <c r="CO962" s="24"/>
      <c r="CP962" s="24"/>
      <c r="CQ962" s="24"/>
      <c r="CR962" s="24"/>
      <c r="CS962" s="24"/>
      <c r="CT962" s="24"/>
      <c r="CU962" s="24"/>
      <c r="CV962" s="24"/>
      <c r="CW962" s="24"/>
      <c r="CX962" s="24"/>
      <c r="CY962" s="24"/>
      <c r="CZ962" s="24"/>
      <c r="DA962" s="24"/>
      <c r="DB962" s="24"/>
      <c r="DC962" s="24"/>
      <c r="DD962" s="24"/>
      <c r="DE962" s="24"/>
      <c r="DF962" s="24"/>
      <c r="DG962" s="24"/>
      <c r="DH962" s="24"/>
      <c r="DI962" s="24"/>
      <c r="DJ962" s="24"/>
      <c r="DK962" s="24"/>
      <c r="DL962" s="24"/>
      <c r="DM962" s="24"/>
      <c r="DN962" s="24"/>
      <c r="DO962" s="24"/>
      <c r="DP962" s="24"/>
      <c r="DQ962" s="24"/>
      <c r="DR962" s="24"/>
      <c r="DS962" s="24"/>
      <c r="DT962" s="24"/>
      <c r="DU962" s="24"/>
      <c r="DV962" s="24"/>
      <c r="DW962" s="24"/>
      <c r="DX962" s="24"/>
      <c r="DY962" s="24"/>
      <c r="DZ962" s="24"/>
      <c r="EA962" s="24"/>
      <c r="EB962" s="24"/>
      <c r="EC962" s="24"/>
      <c r="ED962" s="24"/>
      <c r="EE962" s="24"/>
      <c r="EF962" s="24"/>
      <c r="EG962" s="24"/>
      <c r="EH962" s="24"/>
    </row>
    <row r="963" spans="1:138" ht="14.5">
      <c r="A963" s="23"/>
      <c r="B963" s="23"/>
      <c r="C963" s="24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  <c r="CH963" s="24"/>
      <c r="CI963" s="24"/>
      <c r="CJ963" s="24"/>
      <c r="CK963" s="24"/>
      <c r="CL963" s="24"/>
      <c r="CM963" s="24"/>
      <c r="CN963" s="24"/>
      <c r="CO963" s="24"/>
      <c r="CP963" s="24"/>
      <c r="CQ963" s="24"/>
      <c r="CR963" s="24"/>
      <c r="CS963" s="24"/>
      <c r="CT963" s="24"/>
      <c r="CU963" s="24"/>
      <c r="CV963" s="24"/>
      <c r="CW963" s="24"/>
      <c r="CX963" s="24"/>
      <c r="CY963" s="24"/>
      <c r="CZ963" s="24"/>
      <c r="DA963" s="24"/>
      <c r="DB963" s="24"/>
      <c r="DC963" s="24"/>
      <c r="DD963" s="24"/>
      <c r="DE963" s="24"/>
      <c r="DF963" s="24"/>
      <c r="DG963" s="24"/>
      <c r="DH963" s="24"/>
      <c r="DI963" s="24"/>
      <c r="DJ963" s="24"/>
      <c r="DK963" s="24"/>
      <c r="DL963" s="24"/>
      <c r="DM963" s="24"/>
      <c r="DN963" s="24"/>
      <c r="DO963" s="24"/>
      <c r="DP963" s="24"/>
      <c r="DQ963" s="24"/>
      <c r="DR963" s="24"/>
      <c r="DS963" s="24"/>
      <c r="DT963" s="24"/>
      <c r="DU963" s="24"/>
      <c r="DV963" s="24"/>
      <c r="DW963" s="24"/>
      <c r="DX963" s="24"/>
      <c r="DY963" s="24"/>
      <c r="DZ963" s="24"/>
      <c r="EA963" s="24"/>
      <c r="EB963" s="24"/>
      <c r="EC963" s="24"/>
      <c r="ED963" s="24"/>
      <c r="EE963" s="24"/>
      <c r="EF963" s="24"/>
      <c r="EG963" s="24"/>
      <c r="EH963" s="24"/>
    </row>
    <row r="964" spans="1:138" ht="14.5">
      <c r="A964" s="23"/>
      <c r="B964" s="23"/>
      <c r="C964" s="24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  <c r="CK964" s="24"/>
      <c r="CL964" s="24"/>
      <c r="CM964" s="24"/>
      <c r="CN964" s="24"/>
      <c r="CO964" s="24"/>
      <c r="CP964" s="24"/>
      <c r="CQ964" s="24"/>
      <c r="CR964" s="24"/>
      <c r="CS964" s="24"/>
      <c r="CT964" s="24"/>
      <c r="CU964" s="24"/>
      <c r="CV964" s="24"/>
      <c r="CW964" s="24"/>
      <c r="CX964" s="24"/>
      <c r="CY964" s="24"/>
      <c r="CZ964" s="24"/>
      <c r="DA964" s="24"/>
      <c r="DB964" s="24"/>
      <c r="DC964" s="24"/>
      <c r="DD964" s="24"/>
      <c r="DE964" s="24"/>
      <c r="DF964" s="24"/>
      <c r="DG964" s="24"/>
      <c r="DH964" s="24"/>
      <c r="DI964" s="24"/>
      <c r="DJ964" s="24"/>
      <c r="DK964" s="24"/>
      <c r="DL964" s="24"/>
      <c r="DM964" s="24"/>
      <c r="DN964" s="24"/>
      <c r="DO964" s="24"/>
      <c r="DP964" s="24"/>
      <c r="DQ964" s="24"/>
      <c r="DR964" s="24"/>
      <c r="DS964" s="24"/>
      <c r="DT964" s="24"/>
      <c r="DU964" s="24"/>
      <c r="DV964" s="24"/>
      <c r="DW964" s="24"/>
      <c r="DX964" s="24"/>
      <c r="DY964" s="24"/>
      <c r="DZ964" s="24"/>
      <c r="EA964" s="24"/>
      <c r="EB964" s="24"/>
      <c r="EC964" s="24"/>
      <c r="ED964" s="24"/>
      <c r="EE964" s="24"/>
      <c r="EF964" s="24"/>
      <c r="EG964" s="24"/>
      <c r="EH964" s="24"/>
    </row>
    <row r="965" spans="1:138" ht="14.5">
      <c r="A965" s="23"/>
      <c r="B965" s="23"/>
      <c r="C965" s="24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  <c r="CK965" s="24"/>
      <c r="CL965" s="24"/>
      <c r="CM965" s="24"/>
      <c r="CN965" s="24"/>
      <c r="CO965" s="24"/>
      <c r="CP965" s="24"/>
      <c r="CQ965" s="24"/>
      <c r="CR965" s="24"/>
      <c r="CS965" s="24"/>
      <c r="CT965" s="24"/>
      <c r="CU965" s="24"/>
      <c r="CV965" s="24"/>
      <c r="CW965" s="24"/>
      <c r="CX965" s="24"/>
      <c r="CY965" s="24"/>
      <c r="CZ965" s="24"/>
      <c r="DA965" s="24"/>
      <c r="DB965" s="24"/>
      <c r="DC965" s="24"/>
      <c r="DD965" s="24"/>
      <c r="DE965" s="24"/>
      <c r="DF965" s="24"/>
      <c r="DG965" s="24"/>
      <c r="DH965" s="24"/>
      <c r="DI965" s="24"/>
      <c r="DJ965" s="24"/>
      <c r="DK965" s="24"/>
      <c r="DL965" s="24"/>
      <c r="DM965" s="24"/>
      <c r="DN965" s="24"/>
      <c r="DO965" s="24"/>
      <c r="DP965" s="24"/>
      <c r="DQ965" s="24"/>
      <c r="DR965" s="24"/>
      <c r="DS965" s="24"/>
      <c r="DT965" s="24"/>
      <c r="DU965" s="24"/>
      <c r="DV965" s="24"/>
      <c r="DW965" s="24"/>
      <c r="DX965" s="24"/>
      <c r="DY965" s="24"/>
      <c r="DZ965" s="24"/>
      <c r="EA965" s="24"/>
      <c r="EB965" s="24"/>
      <c r="EC965" s="24"/>
      <c r="ED965" s="24"/>
      <c r="EE965" s="24"/>
      <c r="EF965" s="24"/>
      <c r="EG965" s="24"/>
      <c r="EH965" s="24"/>
    </row>
    <row r="966" spans="1:138" ht="14.5">
      <c r="A966" s="23"/>
      <c r="B966" s="23"/>
      <c r="C966" s="24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  <c r="CN966" s="24"/>
      <c r="CO966" s="24"/>
      <c r="CP966" s="24"/>
      <c r="CQ966" s="24"/>
      <c r="CR966" s="24"/>
      <c r="CS966" s="24"/>
      <c r="CT966" s="24"/>
      <c r="CU966" s="24"/>
      <c r="CV966" s="24"/>
      <c r="CW966" s="24"/>
      <c r="CX966" s="24"/>
      <c r="CY966" s="24"/>
      <c r="CZ966" s="24"/>
      <c r="DA966" s="24"/>
      <c r="DB966" s="24"/>
      <c r="DC966" s="24"/>
      <c r="DD966" s="24"/>
      <c r="DE966" s="24"/>
      <c r="DF966" s="24"/>
      <c r="DG966" s="24"/>
      <c r="DH966" s="24"/>
      <c r="DI966" s="24"/>
      <c r="DJ966" s="24"/>
      <c r="DK966" s="24"/>
      <c r="DL966" s="24"/>
      <c r="DM966" s="24"/>
      <c r="DN966" s="24"/>
      <c r="DO966" s="24"/>
      <c r="DP966" s="24"/>
      <c r="DQ966" s="24"/>
      <c r="DR966" s="24"/>
      <c r="DS966" s="24"/>
      <c r="DT966" s="24"/>
      <c r="DU966" s="24"/>
      <c r="DV966" s="24"/>
      <c r="DW966" s="24"/>
      <c r="DX966" s="24"/>
      <c r="DY966" s="24"/>
      <c r="DZ966" s="24"/>
      <c r="EA966" s="24"/>
      <c r="EB966" s="24"/>
      <c r="EC966" s="24"/>
      <c r="ED966" s="24"/>
      <c r="EE966" s="24"/>
      <c r="EF966" s="24"/>
      <c r="EG966" s="24"/>
      <c r="EH966" s="24"/>
    </row>
    <row r="967" spans="1:138" ht="14.5">
      <c r="A967" s="23"/>
      <c r="B967" s="23"/>
      <c r="C967" s="24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/>
      <c r="CL967" s="24"/>
      <c r="CM967" s="24"/>
      <c r="CN967" s="24"/>
      <c r="CO967" s="24"/>
      <c r="CP967" s="24"/>
      <c r="CQ967" s="24"/>
      <c r="CR967" s="24"/>
      <c r="CS967" s="24"/>
      <c r="CT967" s="24"/>
      <c r="CU967" s="24"/>
      <c r="CV967" s="24"/>
      <c r="CW967" s="24"/>
      <c r="CX967" s="24"/>
      <c r="CY967" s="24"/>
      <c r="CZ967" s="24"/>
      <c r="DA967" s="24"/>
      <c r="DB967" s="24"/>
      <c r="DC967" s="24"/>
      <c r="DD967" s="24"/>
      <c r="DE967" s="24"/>
      <c r="DF967" s="24"/>
      <c r="DG967" s="24"/>
      <c r="DH967" s="24"/>
      <c r="DI967" s="24"/>
      <c r="DJ967" s="24"/>
      <c r="DK967" s="24"/>
      <c r="DL967" s="24"/>
      <c r="DM967" s="24"/>
      <c r="DN967" s="24"/>
      <c r="DO967" s="24"/>
      <c r="DP967" s="24"/>
      <c r="DQ967" s="24"/>
      <c r="DR967" s="24"/>
      <c r="DS967" s="24"/>
      <c r="DT967" s="24"/>
      <c r="DU967" s="24"/>
      <c r="DV967" s="24"/>
      <c r="DW967" s="24"/>
      <c r="DX967" s="24"/>
      <c r="DY967" s="24"/>
      <c r="DZ967" s="24"/>
      <c r="EA967" s="24"/>
      <c r="EB967" s="24"/>
      <c r="EC967" s="24"/>
      <c r="ED967" s="24"/>
      <c r="EE967" s="24"/>
      <c r="EF967" s="24"/>
      <c r="EG967" s="24"/>
      <c r="EH967" s="24"/>
    </row>
    <row r="968" spans="1:138" ht="14.5">
      <c r="A968" s="23"/>
      <c r="B968" s="23"/>
      <c r="C968" s="24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  <c r="CK968" s="24"/>
      <c r="CL968" s="24"/>
      <c r="CM968" s="24"/>
      <c r="CN968" s="24"/>
      <c r="CO968" s="24"/>
      <c r="CP968" s="24"/>
      <c r="CQ968" s="24"/>
      <c r="CR968" s="24"/>
      <c r="CS968" s="24"/>
      <c r="CT968" s="24"/>
      <c r="CU968" s="24"/>
      <c r="CV968" s="24"/>
      <c r="CW968" s="24"/>
      <c r="CX968" s="24"/>
      <c r="CY968" s="24"/>
      <c r="CZ968" s="24"/>
      <c r="DA968" s="24"/>
      <c r="DB968" s="24"/>
      <c r="DC968" s="24"/>
      <c r="DD968" s="24"/>
      <c r="DE968" s="24"/>
      <c r="DF968" s="24"/>
      <c r="DG968" s="24"/>
      <c r="DH968" s="24"/>
      <c r="DI968" s="24"/>
      <c r="DJ968" s="24"/>
      <c r="DK968" s="24"/>
      <c r="DL968" s="24"/>
      <c r="DM968" s="24"/>
      <c r="DN968" s="24"/>
      <c r="DO968" s="24"/>
      <c r="DP968" s="24"/>
      <c r="DQ968" s="24"/>
      <c r="DR968" s="24"/>
      <c r="DS968" s="24"/>
      <c r="DT968" s="24"/>
      <c r="DU968" s="24"/>
      <c r="DV968" s="24"/>
      <c r="DW968" s="24"/>
      <c r="DX968" s="24"/>
      <c r="DY968" s="24"/>
      <c r="DZ968" s="24"/>
      <c r="EA968" s="24"/>
      <c r="EB968" s="24"/>
      <c r="EC968" s="24"/>
      <c r="ED968" s="24"/>
      <c r="EE968" s="24"/>
      <c r="EF968" s="24"/>
      <c r="EG968" s="24"/>
      <c r="EH968" s="24"/>
    </row>
    <row r="969" spans="1:138" ht="14.5">
      <c r="A969" s="23"/>
      <c r="B969" s="23"/>
      <c r="C969" s="24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  <c r="CN969" s="24"/>
      <c r="CO969" s="24"/>
      <c r="CP969" s="24"/>
      <c r="CQ969" s="24"/>
      <c r="CR969" s="24"/>
      <c r="CS969" s="24"/>
      <c r="CT969" s="24"/>
      <c r="CU969" s="24"/>
      <c r="CV969" s="24"/>
      <c r="CW969" s="24"/>
      <c r="CX969" s="24"/>
      <c r="CY969" s="24"/>
      <c r="CZ969" s="24"/>
      <c r="DA969" s="24"/>
      <c r="DB969" s="24"/>
      <c r="DC969" s="24"/>
      <c r="DD969" s="24"/>
      <c r="DE969" s="24"/>
      <c r="DF969" s="24"/>
      <c r="DG969" s="24"/>
      <c r="DH969" s="24"/>
      <c r="DI969" s="24"/>
      <c r="DJ969" s="24"/>
      <c r="DK969" s="24"/>
      <c r="DL969" s="24"/>
      <c r="DM969" s="24"/>
      <c r="DN969" s="24"/>
      <c r="DO969" s="24"/>
      <c r="DP969" s="24"/>
      <c r="DQ969" s="24"/>
      <c r="DR969" s="24"/>
      <c r="DS969" s="24"/>
      <c r="DT969" s="24"/>
      <c r="DU969" s="24"/>
      <c r="DV969" s="24"/>
      <c r="DW969" s="24"/>
      <c r="DX969" s="24"/>
      <c r="DY969" s="24"/>
      <c r="DZ969" s="24"/>
      <c r="EA969" s="24"/>
      <c r="EB969" s="24"/>
      <c r="EC969" s="24"/>
      <c r="ED969" s="24"/>
      <c r="EE969" s="24"/>
      <c r="EF969" s="24"/>
      <c r="EG969" s="24"/>
      <c r="EH969" s="24"/>
    </row>
    <row r="970" spans="1:138" ht="14.5">
      <c r="A970" s="23"/>
      <c r="B970" s="23"/>
      <c r="C970" s="24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  <c r="CN970" s="24"/>
      <c r="CO970" s="24"/>
      <c r="CP970" s="24"/>
      <c r="CQ970" s="24"/>
      <c r="CR970" s="24"/>
      <c r="CS970" s="24"/>
      <c r="CT970" s="24"/>
      <c r="CU970" s="24"/>
      <c r="CV970" s="24"/>
      <c r="CW970" s="24"/>
      <c r="CX970" s="24"/>
      <c r="CY970" s="24"/>
      <c r="CZ970" s="24"/>
      <c r="DA970" s="24"/>
      <c r="DB970" s="24"/>
      <c r="DC970" s="24"/>
      <c r="DD970" s="24"/>
      <c r="DE970" s="24"/>
      <c r="DF970" s="24"/>
      <c r="DG970" s="24"/>
      <c r="DH970" s="24"/>
      <c r="DI970" s="24"/>
      <c r="DJ970" s="24"/>
      <c r="DK970" s="24"/>
      <c r="DL970" s="24"/>
      <c r="DM970" s="24"/>
      <c r="DN970" s="24"/>
      <c r="DO970" s="24"/>
      <c r="DP970" s="24"/>
      <c r="DQ970" s="24"/>
      <c r="DR970" s="24"/>
      <c r="DS970" s="24"/>
      <c r="DT970" s="24"/>
      <c r="DU970" s="24"/>
      <c r="DV970" s="24"/>
      <c r="DW970" s="24"/>
      <c r="DX970" s="24"/>
      <c r="DY970" s="24"/>
      <c r="DZ970" s="24"/>
      <c r="EA970" s="24"/>
      <c r="EB970" s="24"/>
      <c r="EC970" s="24"/>
      <c r="ED970" s="24"/>
      <c r="EE970" s="24"/>
      <c r="EF970" s="24"/>
      <c r="EG970" s="24"/>
      <c r="EH970" s="24"/>
    </row>
    <row r="971" spans="1:138" ht="14.5">
      <c r="A971" s="23"/>
      <c r="B971" s="23"/>
      <c r="C971" s="24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  <c r="CN971" s="24"/>
      <c r="CO971" s="24"/>
      <c r="CP971" s="24"/>
      <c r="CQ971" s="24"/>
      <c r="CR971" s="24"/>
      <c r="CS971" s="24"/>
      <c r="CT971" s="24"/>
      <c r="CU971" s="24"/>
      <c r="CV971" s="24"/>
      <c r="CW971" s="24"/>
      <c r="CX971" s="24"/>
      <c r="CY971" s="24"/>
      <c r="CZ971" s="24"/>
      <c r="DA971" s="24"/>
      <c r="DB971" s="24"/>
      <c r="DC971" s="24"/>
      <c r="DD971" s="24"/>
      <c r="DE971" s="24"/>
      <c r="DF971" s="24"/>
      <c r="DG971" s="24"/>
      <c r="DH971" s="24"/>
      <c r="DI971" s="24"/>
      <c r="DJ971" s="24"/>
      <c r="DK971" s="24"/>
      <c r="DL971" s="24"/>
      <c r="DM971" s="24"/>
      <c r="DN971" s="24"/>
      <c r="DO971" s="24"/>
      <c r="DP971" s="24"/>
      <c r="DQ971" s="24"/>
      <c r="DR971" s="24"/>
      <c r="DS971" s="24"/>
      <c r="DT971" s="24"/>
      <c r="DU971" s="24"/>
      <c r="DV971" s="24"/>
      <c r="DW971" s="24"/>
      <c r="DX971" s="24"/>
      <c r="DY971" s="24"/>
      <c r="DZ971" s="24"/>
      <c r="EA971" s="24"/>
      <c r="EB971" s="24"/>
      <c r="EC971" s="24"/>
      <c r="ED971" s="24"/>
      <c r="EE971" s="24"/>
      <c r="EF971" s="24"/>
      <c r="EG971" s="24"/>
      <c r="EH971" s="24"/>
    </row>
    <row r="972" spans="1:138" ht="14.5">
      <c r="A972" s="23"/>
      <c r="B972" s="23"/>
      <c r="C972" s="24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  <c r="CK972" s="24"/>
      <c r="CL972" s="24"/>
      <c r="CM972" s="24"/>
      <c r="CN972" s="24"/>
      <c r="CO972" s="24"/>
      <c r="CP972" s="24"/>
      <c r="CQ972" s="24"/>
      <c r="CR972" s="24"/>
      <c r="CS972" s="24"/>
      <c r="CT972" s="24"/>
      <c r="CU972" s="24"/>
      <c r="CV972" s="24"/>
      <c r="CW972" s="24"/>
      <c r="CX972" s="24"/>
      <c r="CY972" s="24"/>
      <c r="CZ972" s="24"/>
      <c r="DA972" s="24"/>
      <c r="DB972" s="24"/>
      <c r="DC972" s="24"/>
      <c r="DD972" s="24"/>
      <c r="DE972" s="24"/>
      <c r="DF972" s="24"/>
      <c r="DG972" s="24"/>
      <c r="DH972" s="24"/>
      <c r="DI972" s="24"/>
      <c r="DJ972" s="24"/>
      <c r="DK972" s="24"/>
      <c r="DL972" s="24"/>
      <c r="DM972" s="24"/>
      <c r="DN972" s="24"/>
      <c r="DO972" s="24"/>
      <c r="DP972" s="24"/>
      <c r="DQ972" s="24"/>
      <c r="DR972" s="24"/>
      <c r="DS972" s="24"/>
      <c r="DT972" s="24"/>
      <c r="DU972" s="24"/>
      <c r="DV972" s="24"/>
      <c r="DW972" s="24"/>
      <c r="DX972" s="24"/>
      <c r="DY972" s="24"/>
      <c r="DZ972" s="24"/>
      <c r="EA972" s="24"/>
      <c r="EB972" s="24"/>
      <c r="EC972" s="24"/>
      <c r="ED972" s="24"/>
      <c r="EE972" s="24"/>
      <c r="EF972" s="24"/>
      <c r="EG972" s="24"/>
      <c r="EH972" s="24"/>
    </row>
    <row r="973" spans="1:138" ht="14.5">
      <c r="A973" s="23"/>
      <c r="B973" s="23"/>
      <c r="C973" s="24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  <c r="CK973" s="24"/>
      <c r="CL973" s="24"/>
      <c r="CM973" s="24"/>
      <c r="CN973" s="24"/>
      <c r="CO973" s="24"/>
      <c r="CP973" s="24"/>
      <c r="CQ973" s="24"/>
      <c r="CR973" s="24"/>
      <c r="CS973" s="24"/>
      <c r="CT973" s="24"/>
      <c r="CU973" s="24"/>
      <c r="CV973" s="24"/>
      <c r="CW973" s="24"/>
      <c r="CX973" s="24"/>
      <c r="CY973" s="24"/>
      <c r="CZ973" s="24"/>
      <c r="DA973" s="24"/>
      <c r="DB973" s="24"/>
      <c r="DC973" s="24"/>
      <c r="DD973" s="24"/>
      <c r="DE973" s="24"/>
      <c r="DF973" s="24"/>
      <c r="DG973" s="24"/>
      <c r="DH973" s="24"/>
      <c r="DI973" s="24"/>
      <c r="DJ973" s="24"/>
      <c r="DK973" s="24"/>
      <c r="DL973" s="24"/>
      <c r="DM973" s="24"/>
      <c r="DN973" s="24"/>
      <c r="DO973" s="24"/>
      <c r="DP973" s="24"/>
      <c r="DQ973" s="24"/>
      <c r="DR973" s="24"/>
      <c r="DS973" s="24"/>
      <c r="DT973" s="24"/>
      <c r="DU973" s="24"/>
      <c r="DV973" s="24"/>
      <c r="DW973" s="24"/>
      <c r="DX973" s="24"/>
      <c r="DY973" s="24"/>
      <c r="DZ973" s="24"/>
      <c r="EA973" s="24"/>
      <c r="EB973" s="24"/>
      <c r="EC973" s="24"/>
      <c r="ED973" s="24"/>
      <c r="EE973" s="24"/>
      <c r="EF973" s="24"/>
      <c r="EG973" s="24"/>
      <c r="EH973" s="24"/>
    </row>
    <row r="974" spans="1:138" ht="14.5">
      <c r="A974" s="23"/>
      <c r="B974" s="23"/>
      <c r="C974" s="24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  <c r="CN974" s="24"/>
      <c r="CO974" s="24"/>
      <c r="CP974" s="24"/>
      <c r="CQ974" s="24"/>
      <c r="CR974" s="24"/>
      <c r="CS974" s="24"/>
      <c r="CT974" s="24"/>
      <c r="CU974" s="24"/>
      <c r="CV974" s="24"/>
      <c r="CW974" s="24"/>
      <c r="CX974" s="24"/>
      <c r="CY974" s="24"/>
      <c r="CZ974" s="24"/>
      <c r="DA974" s="24"/>
      <c r="DB974" s="24"/>
      <c r="DC974" s="24"/>
      <c r="DD974" s="24"/>
      <c r="DE974" s="24"/>
      <c r="DF974" s="24"/>
      <c r="DG974" s="24"/>
      <c r="DH974" s="24"/>
      <c r="DI974" s="24"/>
      <c r="DJ974" s="24"/>
      <c r="DK974" s="24"/>
      <c r="DL974" s="24"/>
      <c r="DM974" s="24"/>
      <c r="DN974" s="24"/>
      <c r="DO974" s="24"/>
      <c r="DP974" s="24"/>
      <c r="DQ974" s="24"/>
      <c r="DR974" s="24"/>
      <c r="DS974" s="24"/>
      <c r="DT974" s="24"/>
      <c r="DU974" s="24"/>
      <c r="DV974" s="24"/>
      <c r="DW974" s="24"/>
      <c r="DX974" s="24"/>
      <c r="DY974" s="24"/>
      <c r="DZ974" s="24"/>
      <c r="EA974" s="24"/>
      <c r="EB974" s="24"/>
      <c r="EC974" s="24"/>
      <c r="ED974" s="24"/>
      <c r="EE974" s="24"/>
      <c r="EF974" s="24"/>
      <c r="EG974" s="24"/>
      <c r="EH974" s="24"/>
    </row>
    <row r="975" spans="1:138" ht="14.5">
      <c r="A975" s="23"/>
      <c r="B975" s="23"/>
      <c r="C975" s="24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4"/>
      <c r="CO975" s="24"/>
      <c r="CP975" s="24"/>
      <c r="CQ975" s="24"/>
      <c r="CR975" s="24"/>
      <c r="CS975" s="24"/>
      <c r="CT975" s="24"/>
      <c r="CU975" s="24"/>
      <c r="CV975" s="24"/>
      <c r="CW975" s="24"/>
      <c r="CX975" s="24"/>
      <c r="CY975" s="24"/>
      <c r="CZ975" s="24"/>
      <c r="DA975" s="24"/>
      <c r="DB975" s="24"/>
      <c r="DC975" s="24"/>
      <c r="DD975" s="24"/>
      <c r="DE975" s="24"/>
      <c r="DF975" s="24"/>
      <c r="DG975" s="24"/>
      <c r="DH975" s="24"/>
      <c r="DI975" s="24"/>
      <c r="DJ975" s="24"/>
      <c r="DK975" s="24"/>
      <c r="DL975" s="24"/>
      <c r="DM975" s="24"/>
      <c r="DN975" s="24"/>
      <c r="DO975" s="24"/>
      <c r="DP975" s="24"/>
      <c r="DQ975" s="24"/>
      <c r="DR975" s="24"/>
      <c r="DS975" s="24"/>
      <c r="DT975" s="24"/>
      <c r="DU975" s="24"/>
      <c r="DV975" s="24"/>
      <c r="DW975" s="24"/>
      <c r="DX975" s="24"/>
      <c r="DY975" s="24"/>
      <c r="DZ975" s="24"/>
      <c r="EA975" s="24"/>
      <c r="EB975" s="24"/>
      <c r="EC975" s="24"/>
      <c r="ED975" s="24"/>
      <c r="EE975" s="24"/>
      <c r="EF975" s="24"/>
      <c r="EG975" s="24"/>
      <c r="EH975" s="24"/>
    </row>
    <row r="976" spans="1:138" ht="14.5">
      <c r="A976" s="23"/>
      <c r="B976" s="23"/>
      <c r="C976" s="24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  <c r="CN976" s="24"/>
      <c r="CO976" s="24"/>
      <c r="CP976" s="24"/>
      <c r="CQ976" s="24"/>
      <c r="CR976" s="24"/>
      <c r="CS976" s="24"/>
      <c r="CT976" s="24"/>
      <c r="CU976" s="24"/>
      <c r="CV976" s="24"/>
      <c r="CW976" s="24"/>
      <c r="CX976" s="24"/>
      <c r="CY976" s="24"/>
      <c r="CZ976" s="24"/>
      <c r="DA976" s="24"/>
      <c r="DB976" s="24"/>
      <c r="DC976" s="24"/>
      <c r="DD976" s="24"/>
      <c r="DE976" s="24"/>
      <c r="DF976" s="24"/>
      <c r="DG976" s="24"/>
      <c r="DH976" s="24"/>
      <c r="DI976" s="24"/>
      <c r="DJ976" s="24"/>
      <c r="DK976" s="24"/>
      <c r="DL976" s="24"/>
      <c r="DM976" s="24"/>
      <c r="DN976" s="24"/>
      <c r="DO976" s="24"/>
      <c r="DP976" s="24"/>
      <c r="DQ976" s="24"/>
      <c r="DR976" s="24"/>
      <c r="DS976" s="24"/>
      <c r="DT976" s="24"/>
      <c r="DU976" s="24"/>
      <c r="DV976" s="24"/>
      <c r="DW976" s="24"/>
      <c r="DX976" s="24"/>
      <c r="DY976" s="24"/>
      <c r="DZ976" s="24"/>
      <c r="EA976" s="24"/>
      <c r="EB976" s="24"/>
      <c r="EC976" s="24"/>
      <c r="ED976" s="24"/>
      <c r="EE976" s="24"/>
      <c r="EF976" s="24"/>
      <c r="EG976" s="24"/>
      <c r="EH976" s="24"/>
    </row>
    <row r="977" spans="1:138" ht="14.5">
      <c r="A977" s="23"/>
      <c r="B977" s="23"/>
      <c r="C977" s="24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4"/>
      <c r="CP977" s="24"/>
      <c r="CQ977" s="24"/>
      <c r="CR977" s="24"/>
      <c r="CS977" s="24"/>
      <c r="CT977" s="24"/>
      <c r="CU977" s="24"/>
      <c r="CV977" s="24"/>
      <c r="CW977" s="24"/>
      <c r="CX977" s="24"/>
      <c r="CY977" s="24"/>
      <c r="CZ977" s="24"/>
      <c r="DA977" s="24"/>
      <c r="DB977" s="24"/>
      <c r="DC977" s="24"/>
      <c r="DD977" s="24"/>
      <c r="DE977" s="24"/>
      <c r="DF977" s="24"/>
      <c r="DG977" s="24"/>
      <c r="DH977" s="24"/>
      <c r="DI977" s="24"/>
      <c r="DJ977" s="24"/>
      <c r="DK977" s="24"/>
      <c r="DL977" s="24"/>
      <c r="DM977" s="24"/>
      <c r="DN977" s="24"/>
      <c r="DO977" s="24"/>
      <c r="DP977" s="24"/>
      <c r="DQ977" s="24"/>
      <c r="DR977" s="24"/>
      <c r="DS977" s="24"/>
      <c r="DT977" s="24"/>
      <c r="DU977" s="24"/>
      <c r="DV977" s="24"/>
      <c r="DW977" s="24"/>
      <c r="DX977" s="24"/>
      <c r="DY977" s="24"/>
      <c r="DZ977" s="24"/>
      <c r="EA977" s="24"/>
      <c r="EB977" s="24"/>
      <c r="EC977" s="24"/>
      <c r="ED977" s="24"/>
      <c r="EE977" s="24"/>
      <c r="EF977" s="24"/>
      <c r="EG977" s="24"/>
      <c r="EH977" s="24"/>
    </row>
    <row r="978" spans="1:138" ht="14.5">
      <c r="A978" s="23"/>
      <c r="B978" s="23"/>
      <c r="C978" s="24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  <c r="CN978" s="24"/>
      <c r="CO978" s="24"/>
      <c r="CP978" s="24"/>
      <c r="CQ978" s="24"/>
      <c r="CR978" s="24"/>
      <c r="CS978" s="24"/>
      <c r="CT978" s="24"/>
      <c r="CU978" s="24"/>
      <c r="CV978" s="24"/>
      <c r="CW978" s="24"/>
      <c r="CX978" s="24"/>
      <c r="CY978" s="24"/>
      <c r="CZ978" s="24"/>
      <c r="DA978" s="24"/>
      <c r="DB978" s="24"/>
      <c r="DC978" s="24"/>
      <c r="DD978" s="24"/>
      <c r="DE978" s="24"/>
      <c r="DF978" s="24"/>
      <c r="DG978" s="24"/>
      <c r="DH978" s="24"/>
      <c r="DI978" s="24"/>
      <c r="DJ978" s="24"/>
      <c r="DK978" s="24"/>
      <c r="DL978" s="24"/>
      <c r="DM978" s="24"/>
      <c r="DN978" s="24"/>
      <c r="DO978" s="24"/>
      <c r="DP978" s="24"/>
      <c r="DQ978" s="24"/>
      <c r="DR978" s="24"/>
      <c r="DS978" s="24"/>
      <c r="DT978" s="24"/>
      <c r="DU978" s="24"/>
      <c r="DV978" s="24"/>
      <c r="DW978" s="24"/>
      <c r="DX978" s="24"/>
      <c r="DY978" s="24"/>
      <c r="DZ978" s="24"/>
      <c r="EA978" s="24"/>
      <c r="EB978" s="24"/>
      <c r="EC978" s="24"/>
      <c r="ED978" s="24"/>
      <c r="EE978" s="24"/>
      <c r="EF978" s="24"/>
      <c r="EG978" s="24"/>
      <c r="EH978" s="24"/>
    </row>
    <row r="979" spans="1:138" ht="14.5">
      <c r="A979" s="23"/>
      <c r="B979" s="23"/>
      <c r="C979" s="24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  <c r="CN979" s="24"/>
      <c r="CO979" s="24"/>
      <c r="CP979" s="24"/>
      <c r="CQ979" s="24"/>
      <c r="CR979" s="24"/>
      <c r="CS979" s="24"/>
      <c r="CT979" s="24"/>
      <c r="CU979" s="24"/>
      <c r="CV979" s="24"/>
      <c r="CW979" s="24"/>
      <c r="CX979" s="24"/>
      <c r="CY979" s="24"/>
      <c r="CZ979" s="24"/>
      <c r="DA979" s="24"/>
      <c r="DB979" s="24"/>
      <c r="DC979" s="24"/>
      <c r="DD979" s="24"/>
      <c r="DE979" s="24"/>
      <c r="DF979" s="24"/>
      <c r="DG979" s="24"/>
      <c r="DH979" s="24"/>
      <c r="DI979" s="24"/>
      <c r="DJ979" s="24"/>
      <c r="DK979" s="24"/>
      <c r="DL979" s="24"/>
      <c r="DM979" s="24"/>
      <c r="DN979" s="24"/>
      <c r="DO979" s="24"/>
      <c r="DP979" s="24"/>
      <c r="DQ979" s="24"/>
      <c r="DR979" s="24"/>
      <c r="DS979" s="24"/>
      <c r="DT979" s="24"/>
      <c r="DU979" s="24"/>
      <c r="DV979" s="24"/>
      <c r="DW979" s="24"/>
      <c r="DX979" s="24"/>
      <c r="DY979" s="24"/>
      <c r="DZ979" s="24"/>
      <c r="EA979" s="24"/>
      <c r="EB979" s="24"/>
      <c r="EC979" s="24"/>
      <c r="ED979" s="24"/>
      <c r="EE979" s="24"/>
      <c r="EF979" s="24"/>
      <c r="EG979" s="24"/>
      <c r="EH979" s="24"/>
    </row>
    <row r="980" spans="1:138" ht="14.5">
      <c r="A980" s="23"/>
      <c r="B980" s="23"/>
      <c r="C980" s="24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4"/>
      <c r="CO980" s="24"/>
      <c r="CP980" s="24"/>
      <c r="CQ980" s="24"/>
      <c r="CR980" s="24"/>
      <c r="CS980" s="24"/>
      <c r="CT980" s="24"/>
      <c r="CU980" s="24"/>
      <c r="CV980" s="24"/>
      <c r="CW980" s="24"/>
      <c r="CX980" s="24"/>
      <c r="CY980" s="24"/>
      <c r="CZ980" s="24"/>
      <c r="DA980" s="24"/>
      <c r="DB980" s="24"/>
      <c r="DC980" s="24"/>
      <c r="DD980" s="24"/>
      <c r="DE980" s="24"/>
      <c r="DF980" s="24"/>
      <c r="DG980" s="24"/>
      <c r="DH980" s="24"/>
      <c r="DI980" s="24"/>
      <c r="DJ980" s="24"/>
      <c r="DK980" s="24"/>
      <c r="DL980" s="24"/>
      <c r="DM980" s="24"/>
      <c r="DN980" s="24"/>
      <c r="DO980" s="24"/>
      <c r="DP980" s="24"/>
      <c r="DQ980" s="24"/>
      <c r="DR980" s="24"/>
      <c r="DS980" s="24"/>
      <c r="DT980" s="24"/>
      <c r="DU980" s="24"/>
      <c r="DV980" s="24"/>
      <c r="DW980" s="24"/>
      <c r="DX980" s="24"/>
      <c r="DY980" s="24"/>
      <c r="DZ980" s="24"/>
      <c r="EA980" s="24"/>
      <c r="EB980" s="24"/>
      <c r="EC980" s="24"/>
      <c r="ED980" s="24"/>
      <c r="EE980" s="24"/>
      <c r="EF980" s="24"/>
      <c r="EG980" s="24"/>
      <c r="EH980" s="24"/>
    </row>
    <row r="981" spans="1:138" ht="14.5">
      <c r="A981" s="23"/>
      <c r="B981" s="23"/>
      <c r="C981" s="24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4"/>
      <c r="CP981" s="24"/>
      <c r="CQ981" s="24"/>
      <c r="CR981" s="24"/>
      <c r="CS981" s="24"/>
      <c r="CT981" s="24"/>
      <c r="CU981" s="24"/>
      <c r="CV981" s="24"/>
      <c r="CW981" s="24"/>
      <c r="CX981" s="24"/>
      <c r="CY981" s="24"/>
      <c r="CZ981" s="24"/>
      <c r="DA981" s="24"/>
      <c r="DB981" s="24"/>
      <c r="DC981" s="24"/>
      <c r="DD981" s="24"/>
      <c r="DE981" s="24"/>
      <c r="DF981" s="24"/>
      <c r="DG981" s="24"/>
      <c r="DH981" s="24"/>
      <c r="DI981" s="24"/>
      <c r="DJ981" s="24"/>
      <c r="DK981" s="24"/>
      <c r="DL981" s="24"/>
      <c r="DM981" s="24"/>
      <c r="DN981" s="24"/>
      <c r="DO981" s="24"/>
      <c r="DP981" s="24"/>
      <c r="DQ981" s="24"/>
      <c r="DR981" s="24"/>
      <c r="DS981" s="24"/>
      <c r="DT981" s="24"/>
      <c r="DU981" s="24"/>
      <c r="DV981" s="24"/>
      <c r="DW981" s="24"/>
      <c r="DX981" s="24"/>
      <c r="DY981" s="24"/>
      <c r="DZ981" s="24"/>
      <c r="EA981" s="24"/>
      <c r="EB981" s="24"/>
      <c r="EC981" s="24"/>
      <c r="ED981" s="24"/>
      <c r="EE981" s="24"/>
      <c r="EF981" s="24"/>
      <c r="EG981" s="24"/>
      <c r="EH981" s="24"/>
    </row>
    <row r="982" spans="1:138" ht="14.5">
      <c r="A982" s="23"/>
      <c r="B982" s="23"/>
      <c r="C982" s="24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4"/>
      <c r="CO982" s="24"/>
      <c r="CP982" s="24"/>
      <c r="CQ982" s="24"/>
      <c r="CR982" s="24"/>
      <c r="CS982" s="24"/>
      <c r="CT982" s="24"/>
      <c r="CU982" s="24"/>
      <c r="CV982" s="24"/>
      <c r="CW982" s="24"/>
      <c r="CX982" s="24"/>
      <c r="CY982" s="24"/>
      <c r="CZ982" s="24"/>
      <c r="DA982" s="24"/>
      <c r="DB982" s="24"/>
      <c r="DC982" s="24"/>
      <c r="DD982" s="24"/>
      <c r="DE982" s="24"/>
      <c r="DF982" s="24"/>
      <c r="DG982" s="24"/>
      <c r="DH982" s="24"/>
      <c r="DI982" s="24"/>
      <c r="DJ982" s="24"/>
      <c r="DK982" s="24"/>
      <c r="DL982" s="24"/>
      <c r="DM982" s="24"/>
      <c r="DN982" s="24"/>
      <c r="DO982" s="24"/>
      <c r="DP982" s="24"/>
      <c r="DQ982" s="24"/>
      <c r="DR982" s="24"/>
      <c r="DS982" s="24"/>
      <c r="DT982" s="24"/>
      <c r="DU982" s="24"/>
      <c r="DV982" s="24"/>
      <c r="DW982" s="24"/>
      <c r="DX982" s="24"/>
      <c r="DY982" s="24"/>
      <c r="DZ982" s="24"/>
      <c r="EA982" s="24"/>
      <c r="EB982" s="24"/>
      <c r="EC982" s="24"/>
      <c r="ED982" s="24"/>
      <c r="EE982" s="24"/>
      <c r="EF982" s="24"/>
      <c r="EG982" s="24"/>
      <c r="EH982" s="24"/>
    </row>
    <row r="983" spans="1:138" ht="14.5">
      <c r="A983" s="23"/>
      <c r="B983" s="23"/>
      <c r="C983" s="24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4"/>
      <c r="CO983" s="24"/>
      <c r="CP983" s="24"/>
      <c r="CQ983" s="24"/>
      <c r="CR983" s="24"/>
      <c r="CS983" s="24"/>
      <c r="CT983" s="24"/>
      <c r="CU983" s="24"/>
      <c r="CV983" s="24"/>
      <c r="CW983" s="24"/>
      <c r="CX983" s="24"/>
      <c r="CY983" s="24"/>
      <c r="CZ983" s="24"/>
      <c r="DA983" s="24"/>
      <c r="DB983" s="24"/>
      <c r="DC983" s="24"/>
      <c r="DD983" s="24"/>
      <c r="DE983" s="24"/>
      <c r="DF983" s="24"/>
      <c r="DG983" s="24"/>
      <c r="DH983" s="24"/>
      <c r="DI983" s="24"/>
      <c r="DJ983" s="24"/>
      <c r="DK983" s="24"/>
      <c r="DL983" s="24"/>
      <c r="DM983" s="24"/>
      <c r="DN983" s="24"/>
      <c r="DO983" s="24"/>
      <c r="DP983" s="24"/>
      <c r="DQ983" s="24"/>
      <c r="DR983" s="24"/>
      <c r="DS983" s="24"/>
      <c r="DT983" s="24"/>
      <c r="DU983" s="24"/>
      <c r="DV983" s="24"/>
      <c r="DW983" s="24"/>
      <c r="DX983" s="24"/>
      <c r="DY983" s="24"/>
      <c r="DZ983" s="24"/>
      <c r="EA983" s="24"/>
      <c r="EB983" s="24"/>
      <c r="EC983" s="24"/>
      <c r="ED983" s="24"/>
      <c r="EE983" s="24"/>
      <c r="EF983" s="24"/>
      <c r="EG983" s="24"/>
      <c r="EH983" s="24"/>
    </row>
    <row r="984" spans="1:138" ht="14.5">
      <c r="A984" s="23"/>
      <c r="B984" s="23"/>
      <c r="C984" s="24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  <c r="CN984" s="24"/>
      <c r="CO984" s="24"/>
      <c r="CP984" s="24"/>
      <c r="CQ984" s="24"/>
      <c r="CR984" s="24"/>
      <c r="CS984" s="24"/>
      <c r="CT984" s="24"/>
      <c r="CU984" s="24"/>
      <c r="CV984" s="24"/>
      <c r="CW984" s="24"/>
      <c r="CX984" s="24"/>
      <c r="CY984" s="24"/>
      <c r="CZ984" s="24"/>
      <c r="DA984" s="24"/>
      <c r="DB984" s="24"/>
      <c r="DC984" s="24"/>
      <c r="DD984" s="24"/>
      <c r="DE984" s="24"/>
      <c r="DF984" s="24"/>
      <c r="DG984" s="24"/>
      <c r="DH984" s="24"/>
      <c r="DI984" s="24"/>
      <c r="DJ984" s="24"/>
      <c r="DK984" s="24"/>
      <c r="DL984" s="24"/>
      <c r="DM984" s="24"/>
      <c r="DN984" s="24"/>
      <c r="DO984" s="24"/>
      <c r="DP984" s="24"/>
      <c r="DQ984" s="24"/>
      <c r="DR984" s="24"/>
      <c r="DS984" s="24"/>
      <c r="DT984" s="24"/>
      <c r="DU984" s="24"/>
      <c r="DV984" s="24"/>
      <c r="DW984" s="24"/>
      <c r="DX984" s="24"/>
      <c r="DY984" s="24"/>
      <c r="DZ984" s="24"/>
      <c r="EA984" s="24"/>
      <c r="EB984" s="24"/>
      <c r="EC984" s="24"/>
      <c r="ED984" s="24"/>
      <c r="EE984" s="24"/>
      <c r="EF984" s="24"/>
      <c r="EG984" s="24"/>
      <c r="EH984" s="24"/>
    </row>
    <row r="985" spans="1:138" ht="14.5">
      <c r="A985" s="23"/>
      <c r="B985" s="23"/>
      <c r="C985" s="24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  <c r="CN985" s="24"/>
      <c r="CO985" s="24"/>
      <c r="CP985" s="24"/>
      <c r="CQ985" s="24"/>
      <c r="CR985" s="24"/>
      <c r="CS985" s="24"/>
      <c r="CT985" s="24"/>
      <c r="CU985" s="24"/>
      <c r="CV985" s="24"/>
      <c r="CW985" s="24"/>
      <c r="CX985" s="24"/>
      <c r="CY985" s="24"/>
      <c r="CZ985" s="24"/>
      <c r="DA985" s="24"/>
      <c r="DB985" s="24"/>
      <c r="DC985" s="24"/>
      <c r="DD985" s="24"/>
      <c r="DE985" s="24"/>
      <c r="DF985" s="24"/>
      <c r="DG985" s="24"/>
      <c r="DH985" s="24"/>
      <c r="DI985" s="24"/>
      <c r="DJ985" s="24"/>
      <c r="DK985" s="24"/>
      <c r="DL985" s="24"/>
      <c r="DM985" s="24"/>
      <c r="DN985" s="24"/>
      <c r="DO985" s="24"/>
      <c r="DP985" s="24"/>
      <c r="DQ985" s="24"/>
      <c r="DR985" s="24"/>
      <c r="DS985" s="24"/>
      <c r="DT985" s="24"/>
      <c r="DU985" s="24"/>
      <c r="DV985" s="24"/>
      <c r="DW985" s="24"/>
      <c r="DX985" s="24"/>
      <c r="DY985" s="24"/>
      <c r="DZ985" s="24"/>
      <c r="EA985" s="24"/>
      <c r="EB985" s="24"/>
      <c r="EC985" s="24"/>
      <c r="ED985" s="24"/>
      <c r="EE985" s="24"/>
      <c r="EF985" s="24"/>
      <c r="EG985" s="24"/>
      <c r="EH985" s="24"/>
    </row>
    <row r="986" spans="1:138" ht="14.5">
      <c r="A986" s="23"/>
      <c r="B986" s="23"/>
      <c r="C986" s="24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4"/>
      <c r="CO986" s="24"/>
      <c r="CP986" s="24"/>
      <c r="CQ986" s="24"/>
      <c r="CR986" s="24"/>
      <c r="CS986" s="24"/>
      <c r="CT986" s="24"/>
      <c r="CU986" s="24"/>
      <c r="CV986" s="24"/>
      <c r="CW986" s="24"/>
      <c r="CX986" s="24"/>
      <c r="CY986" s="24"/>
      <c r="CZ986" s="24"/>
      <c r="DA986" s="24"/>
      <c r="DB986" s="24"/>
      <c r="DC986" s="24"/>
      <c r="DD986" s="24"/>
      <c r="DE986" s="24"/>
      <c r="DF986" s="24"/>
      <c r="DG986" s="24"/>
      <c r="DH986" s="24"/>
      <c r="DI986" s="24"/>
      <c r="DJ986" s="24"/>
      <c r="DK986" s="24"/>
      <c r="DL986" s="24"/>
      <c r="DM986" s="24"/>
      <c r="DN986" s="24"/>
      <c r="DO986" s="24"/>
      <c r="DP986" s="24"/>
      <c r="DQ986" s="24"/>
      <c r="DR986" s="24"/>
      <c r="DS986" s="24"/>
      <c r="DT986" s="24"/>
      <c r="DU986" s="24"/>
      <c r="DV986" s="24"/>
      <c r="DW986" s="24"/>
      <c r="DX986" s="24"/>
      <c r="DY986" s="24"/>
      <c r="DZ986" s="24"/>
      <c r="EA986" s="24"/>
      <c r="EB986" s="24"/>
      <c r="EC986" s="24"/>
      <c r="ED986" s="24"/>
      <c r="EE986" s="24"/>
      <c r="EF986" s="24"/>
      <c r="EG986" s="24"/>
      <c r="EH986" s="24"/>
    </row>
    <row r="987" spans="1:138" ht="14.5">
      <c r="A987" s="23"/>
      <c r="B987" s="23"/>
      <c r="C987" s="24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4"/>
      <c r="CO987" s="24"/>
      <c r="CP987" s="24"/>
      <c r="CQ987" s="24"/>
      <c r="CR987" s="24"/>
      <c r="CS987" s="24"/>
      <c r="CT987" s="24"/>
      <c r="CU987" s="24"/>
      <c r="CV987" s="24"/>
      <c r="CW987" s="24"/>
      <c r="CX987" s="24"/>
      <c r="CY987" s="24"/>
      <c r="CZ987" s="24"/>
      <c r="DA987" s="24"/>
      <c r="DB987" s="24"/>
      <c r="DC987" s="24"/>
      <c r="DD987" s="24"/>
      <c r="DE987" s="24"/>
      <c r="DF987" s="24"/>
      <c r="DG987" s="24"/>
      <c r="DH987" s="24"/>
      <c r="DI987" s="24"/>
      <c r="DJ987" s="24"/>
      <c r="DK987" s="24"/>
      <c r="DL987" s="24"/>
      <c r="DM987" s="24"/>
      <c r="DN987" s="24"/>
      <c r="DO987" s="24"/>
      <c r="DP987" s="24"/>
      <c r="DQ987" s="24"/>
      <c r="DR987" s="24"/>
      <c r="DS987" s="24"/>
      <c r="DT987" s="24"/>
      <c r="DU987" s="24"/>
      <c r="DV987" s="24"/>
      <c r="DW987" s="24"/>
      <c r="DX987" s="24"/>
      <c r="DY987" s="24"/>
      <c r="DZ987" s="24"/>
      <c r="EA987" s="24"/>
      <c r="EB987" s="24"/>
      <c r="EC987" s="24"/>
      <c r="ED987" s="24"/>
      <c r="EE987" s="24"/>
      <c r="EF987" s="24"/>
      <c r="EG987" s="24"/>
      <c r="EH987" s="24"/>
    </row>
    <row r="988" spans="1:138" ht="14.5">
      <c r="A988" s="23"/>
      <c r="B988" s="23"/>
      <c r="C988" s="24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4"/>
      <c r="CP988" s="24"/>
      <c r="CQ988" s="24"/>
      <c r="CR988" s="24"/>
      <c r="CS988" s="24"/>
      <c r="CT988" s="24"/>
      <c r="CU988" s="24"/>
      <c r="CV988" s="24"/>
      <c r="CW988" s="24"/>
      <c r="CX988" s="24"/>
      <c r="CY988" s="24"/>
      <c r="CZ988" s="24"/>
      <c r="DA988" s="24"/>
      <c r="DB988" s="24"/>
      <c r="DC988" s="24"/>
      <c r="DD988" s="24"/>
      <c r="DE988" s="24"/>
      <c r="DF988" s="24"/>
      <c r="DG988" s="24"/>
      <c r="DH988" s="24"/>
      <c r="DI988" s="24"/>
      <c r="DJ988" s="24"/>
      <c r="DK988" s="24"/>
      <c r="DL988" s="24"/>
      <c r="DM988" s="24"/>
      <c r="DN988" s="24"/>
      <c r="DO988" s="24"/>
      <c r="DP988" s="24"/>
      <c r="DQ988" s="24"/>
      <c r="DR988" s="24"/>
      <c r="DS988" s="24"/>
      <c r="DT988" s="24"/>
      <c r="DU988" s="24"/>
      <c r="DV988" s="24"/>
      <c r="DW988" s="24"/>
      <c r="DX988" s="24"/>
      <c r="DY988" s="24"/>
      <c r="DZ988" s="24"/>
      <c r="EA988" s="24"/>
      <c r="EB988" s="24"/>
      <c r="EC988" s="24"/>
      <c r="ED988" s="24"/>
      <c r="EE988" s="24"/>
      <c r="EF988" s="24"/>
      <c r="EG988" s="24"/>
      <c r="EH988" s="24"/>
    </row>
    <row r="989" spans="1:138" ht="14.5">
      <c r="A989" s="23"/>
      <c r="B989" s="23"/>
      <c r="C989" s="24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4"/>
      <c r="CO989" s="24"/>
      <c r="CP989" s="24"/>
      <c r="CQ989" s="24"/>
      <c r="CR989" s="24"/>
      <c r="CS989" s="24"/>
      <c r="CT989" s="24"/>
      <c r="CU989" s="24"/>
      <c r="CV989" s="24"/>
      <c r="CW989" s="24"/>
      <c r="CX989" s="24"/>
      <c r="CY989" s="24"/>
      <c r="CZ989" s="24"/>
      <c r="DA989" s="24"/>
      <c r="DB989" s="24"/>
      <c r="DC989" s="24"/>
      <c r="DD989" s="24"/>
      <c r="DE989" s="24"/>
      <c r="DF989" s="24"/>
      <c r="DG989" s="24"/>
      <c r="DH989" s="24"/>
      <c r="DI989" s="24"/>
      <c r="DJ989" s="24"/>
      <c r="DK989" s="24"/>
      <c r="DL989" s="24"/>
      <c r="DM989" s="24"/>
      <c r="DN989" s="24"/>
      <c r="DO989" s="24"/>
      <c r="DP989" s="24"/>
      <c r="DQ989" s="24"/>
      <c r="DR989" s="24"/>
      <c r="DS989" s="24"/>
      <c r="DT989" s="24"/>
      <c r="DU989" s="24"/>
      <c r="DV989" s="24"/>
      <c r="DW989" s="24"/>
      <c r="DX989" s="24"/>
      <c r="DY989" s="24"/>
      <c r="DZ989" s="24"/>
      <c r="EA989" s="24"/>
      <c r="EB989" s="24"/>
      <c r="EC989" s="24"/>
      <c r="ED989" s="24"/>
      <c r="EE989" s="24"/>
      <c r="EF989" s="24"/>
      <c r="EG989" s="24"/>
      <c r="EH989" s="24"/>
    </row>
    <row r="990" spans="1:138" ht="14.5">
      <c r="A990" s="23"/>
      <c r="B990" s="23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  <c r="CN990" s="24"/>
      <c r="CO990" s="24"/>
      <c r="CP990" s="24"/>
      <c r="CQ990" s="24"/>
      <c r="CR990" s="24"/>
      <c r="CS990" s="24"/>
      <c r="CT990" s="24"/>
      <c r="CU990" s="24"/>
      <c r="CV990" s="24"/>
      <c r="CW990" s="24"/>
      <c r="CX990" s="24"/>
      <c r="CY990" s="24"/>
      <c r="CZ990" s="24"/>
      <c r="DA990" s="24"/>
      <c r="DB990" s="24"/>
      <c r="DC990" s="24"/>
      <c r="DD990" s="24"/>
      <c r="DE990" s="24"/>
      <c r="DF990" s="24"/>
      <c r="DG990" s="24"/>
      <c r="DH990" s="24"/>
      <c r="DI990" s="24"/>
      <c r="DJ990" s="24"/>
      <c r="DK990" s="24"/>
      <c r="DL990" s="24"/>
      <c r="DM990" s="24"/>
      <c r="DN990" s="24"/>
      <c r="DO990" s="24"/>
      <c r="DP990" s="24"/>
      <c r="DQ990" s="24"/>
      <c r="DR990" s="24"/>
      <c r="DS990" s="24"/>
      <c r="DT990" s="24"/>
      <c r="DU990" s="24"/>
      <c r="DV990" s="24"/>
      <c r="DW990" s="24"/>
      <c r="DX990" s="24"/>
      <c r="DY990" s="24"/>
      <c r="DZ990" s="24"/>
      <c r="EA990" s="24"/>
      <c r="EB990" s="24"/>
      <c r="EC990" s="24"/>
      <c r="ED990" s="24"/>
      <c r="EE990" s="24"/>
      <c r="EF990" s="24"/>
      <c r="EG990" s="24"/>
      <c r="EH990" s="24"/>
    </row>
    <row r="991" spans="1:138" ht="14.5">
      <c r="A991" s="23"/>
      <c r="B991" s="23"/>
      <c r="C991" s="24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  <c r="CN991" s="24"/>
      <c r="CO991" s="24"/>
      <c r="CP991" s="24"/>
      <c r="CQ991" s="24"/>
      <c r="CR991" s="24"/>
      <c r="CS991" s="24"/>
      <c r="CT991" s="24"/>
      <c r="CU991" s="24"/>
      <c r="CV991" s="24"/>
      <c r="CW991" s="24"/>
      <c r="CX991" s="24"/>
      <c r="CY991" s="24"/>
      <c r="CZ991" s="24"/>
      <c r="DA991" s="24"/>
      <c r="DB991" s="24"/>
      <c r="DC991" s="24"/>
      <c r="DD991" s="24"/>
      <c r="DE991" s="24"/>
      <c r="DF991" s="24"/>
      <c r="DG991" s="24"/>
      <c r="DH991" s="24"/>
      <c r="DI991" s="24"/>
      <c r="DJ991" s="24"/>
      <c r="DK991" s="24"/>
      <c r="DL991" s="24"/>
      <c r="DM991" s="24"/>
      <c r="DN991" s="24"/>
      <c r="DO991" s="24"/>
      <c r="DP991" s="24"/>
      <c r="DQ991" s="24"/>
      <c r="DR991" s="24"/>
      <c r="DS991" s="24"/>
      <c r="DT991" s="24"/>
      <c r="DU991" s="24"/>
      <c r="DV991" s="24"/>
      <c r="DW991" s="24"/>
      <c r="DX991" s="24"/>
      <c r="DY991" s="24"/>
      <c r="DZ991" s="24"/>
      <c r="EA991" s="24"/>
      <c r="EB991" s="24"/>
      <c r="EC991" s="24"/>
      <c r="ED991" s="24"/>
      <c r="EE991" s="24"/>
      <c r="EF991" s="24"/>
      <c r="EG991" s="24"/>
      <c r="EH991" s="24"/>
    </row>
    <row r="992" spans="1:138" ht="14.5">
      <c r="A992" s="23"/>
      <c r="B992" s="23"/>
      <c r="C992" s="24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  <c r="CN992" s="24"/>
      <c r="CO992" s="24"/>
      <c r="CP992" s="24"/>
      <c r="CQ992" s="24"/>
      <c r="CR992" s="24"/>
      <c r="CS992" s="24"/>
      <c r="CT992" s="24"/>
      <c r="CU992" s="24"/>
      <c r="CV992" s="24"/>
      <c r="CW992" s="24"/>
      <c r="CX992" s="24"/>
      <c r="CY992" s="24"/>
      <c r="CZ992" s="24"/>
      <c r="DA992" s="24"/>
      <c r="DB992" s="24"/>
      <c r="DC992" s="24"/>
      <c r="DD992" s="24"/>
      <c r="DE992" s="24"/>
      <c r="DF992" s="24"/>
      <c r="DG992" s="24"/>
      <c r="DH992" s="24"/>
      <c r="DI992" s="24"/>
      <c r="DJ992" s="24"/>
      <c r="DK992" s="24"/>
      <c r="DL992" s="24"/>
      <c r="DM992" s="24"/>
      <c r="DN992" s="24"/>
      <c r="DO992" s="24"/>
      <c r="DP992" s="24"/>
      <c r="DQ992" s="24"/>
      <c r="DR992" s="24"/>
      <c r="DS992" s="24"/>
      <c r="DT992" s="24"/>
      <c r="DU992" s="24"/>
      <c r="DV992" s="24"/>
      <c r="DW992" s="24"/>
      <c r="DX992" s="24"/>
      <c r="DY992" s="24"/>
      <c r="DZ992" s="24"/>
      <c r="EA992" s="24"/>
      <c r="EB992" s="24"/>
      <c r="EC992" s="24"/>
      <c r="ED992" s="24"/>
      <c r="EE992" s="24"/>
      <c r="EF992" s="24"/>
      <c r="EG992" s="24"/>
      <c r="EH992" s="24"/>
    </row>
    <row r="993" spans="1:138" ht="14.5">
      <c r="A993" s="23"/>
      <c r="B993" s="23"/>
      <c r="C993" s="24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  <c r="CN993" s="24"/>
      <c r="CO993" s="24"/>
      <c r="CP993" s="24"/>
      <c r="CQ993" s="24"/>
      <c r="CR993" s="24"/>
      <c r="CS993" s="24"/>
      <c r="CT993" s="24"/>
      <c r="CU993" s="24"/>
      <c r="CV993" s="24"/>
      <c r="CW993" s="24"/>
      <c r="CX993" s="24"/>
      <c r="CY993" s="24"/>
      <c r="CZ993" s="24"/>
      <c r="DA993" s="24"/>
      <c r="DB993" s="24"/>
      <c r="DC993" s="24"/>
      <c r="DD993" s="24"/>
      <c r="DE993" s="24"/>
      <c r="DF993" s="24"/>
      <c r="DG993" s="24"/>
      <c r="DH993" s="24"/>
      <c r="DI993" s="24"/>
      <c r="DJ993" s="24"/>
      <c r="DK993" s="24"/>
      <c r="DL993" s="24"/>
      <c r="DM993" s="24"/>
      <c r="DN993" s="24"/>
      <c r="DO993" s="24"/>
      <c r="DP993" s="24"/>
      <c r="DQ993" s="24"/>
      <c r="DR993" s="24"/>
      <c r="DS993" s="24"/>
      <c r="DT993" s="24"/>
      <c r="DU993" s="24"/>
      <c r="DV993" s="24"/>
      <c r="DW993" s="24"/>
      <c r="DX993" s="24"/>
      <c r="DY993" s="24"/>
      <c r="DZ993" s="24"/>
      <c r="EA993" s="24"/>
      <c r="EB993" s="24"/>
      <c r="EC993" s="24"/>
      <c r="ED993" s="24"/>
      <c r="EE993" s="24"/>
      <c r="EF993" s="24"/>
      <c r="EG993" s="24"/>
      <c r="EH993" s="24"/>
    </row>
    <row r="994" spans="1:138" ht="14.5">
      <c r="A994" s="23"/>
      <c r="B994" s="23"/>
      <c r="C994" s="24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  <c r="CN994" s="24"/>
      <c r="CO994" s="24"/>
      <c r="CP994" s="24"/>
      <c r="CQ994" s="24"/>
      <c r="CR994" s="24"/>
      <c r="CS994" s="24"/>
      <c r="CT994" s="24"/>
      <c r="CU994" s="24"/>
      <c r="CV994" s="24"/>
      <c r="CW994" s="24"/>
      <c r="CX994" s="24"/>
      <c r="CY994" s="24"/>
      <c r="CZ994" s="24"/>
      <c r="DA994" s="24"/>
      <c r="DB994" s="24"/>
      <c r="DC994" s="24"/>
      <c r="DD994" s="24"/>
      <c r="DE994" s="24"/>
      <c r="DF994" s="24"/>
      <c r="DG994" s="24"/>
      <c r="DH994" s="24"/>
      <c r="DI994" s="24"/>
      <c r="DJ994" s="24"/>
      <c r="DK994" s="24"/>
      <c r="DL994" s="24"/>
      <c r="DM994" s="24"/>
      <c r="DN994" s="24"/>
      <c r="DO994" s="24"/>
      <c r="DP994" s="24"/>
      <c r="DQ994" s="24"/>
      <c r="DR994" s="24"/>
      <c r="DS994" s="24"/>
      <c r="DT994" s="24"/>
      <c r="DU994" s="24"/>
      <c r="DV994" s="24"/>
      <c r="DW994" s="24"/>
      <c r="DX994" s="24"/>
      <c r="DY994" s="24"/>
      <c r="DZ994" s="24"/>
      <c r="EA994" s="24"/>
      <c r="EB994" s="24"/>
      <c r="EC994" s="24"/>
      <c r="ED994" s="24"/>
      <c r="EE994" s="24"/>
      <c r="EF994" s="24"/>
      <c r="EG994" s="24"/>
      <c r="EH994" s="24"/>
    </row>
    <row r="995" spans="1:138" ht="14.5">
      <c r="A995" s="23"/>
      <c r="B995" s="23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  <c r="CK995" s="24"/>
      <c r="CL995" s="24"/>
      <c r="CM995" s="24"/>
      <c r="CN995" s="24"/>
      <c r="CO995" s="24"/>
      <c r="CP995" s="24"/>
      <c r="CQ995" s="24"/>
      <c r="CR995" s="24"/>
      <c r="CS995" s="24"/>
      <c r="CT995" s="24"/>
      <c r="CU995" s="24"/>
      <c r="CV995" s="24"/>
      <c r="CW995" s="24"/>
      <c r="CX995" s="24"/>
      <c r="CY995" s="24"/>
      <c r="CZ995" s="24"/>
      <c r="DA995" s="24"/>
      <c r="DB995" s="24"/>
      <c r="DC995" s="24"/>
      <c r="DD995" s="24"/>
      <c r="DE995" s="24"/>
      <c r="DF995" s="24"/>
      <c r="DG995" s="24"/>
      <c r="DH995" s="24"/>
      <c r="DI995" s="24"/>
      <c r="DJ995" s="24"/>
      <c r="DK995" s="24"/>
      <c r="DL995" s="24"/>
      <c r="DM995" s="24"/>
      <c r="DN995" s="24"/>
      <c r="DO995" s="24"/>
      <c r="DP995" s="24"/>
      <c r="DQ995" s="24"/>
      <c r="DR995" s="24"/>
      <c r="DS995" s="24"/>
      <c r="DT995" s="24"/>
      <c r="DU995" s="24"/>
      <c r="DV995" s="24"/>
      <c r="DW995" s="24"/>
      <c r="DX995" s="24"/>
      <c r="DY995" s="24"/>
      <c r="DZ995" s="24"/>
      <c r="EA995" s="24"/>
      <c r="EB995" s="24"/>
      <c r="EC995" s="24"/>
      <c r="ED995" s="24"/>
      <c r="EE995" s="24"/>
      <c r="EF995" s="24"/>
      <c r="EG995" s="24"/>
      <c r="EH995" s="24"/>
    </row>
    <row r="996" spans="1:138" ht="14.5">
      <c r="A996" s="23"/>
      <c r="B996" s="23"/>
      <c r="C996" s="24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  <c r="CN996" s="24"/>
      <c r="CO996" s="24"/>
      <c r="CP996" s="24"/>
      <c r="CQ996" s="24"/>
      <c r="CR996" s="24"/>
      <c r="CS996" s="24"/>
      <c r="CT996" s="24"/>
      <c r="CU996" s="24"/>
      <c r="CV996" s="24"/>
      <c r="CW996" s="24"/>
      <c r="CX996" s="24"/>
      <c r="CY996" s="24"/>
      <c r="CZ996" s="24"/>
      <c r="DA996" s="24"/>
      <c r="DB996" s="24"/>
      <c r="DC996" s="24"/>
      <c r="DD996" s="24"/>
      <c r="DE996" s="24"/>
      <c r="DF996" s="24"/>
      <c r="DG996" s="24"/>
      <c r="DH996" s="24"/>
      <c r="DI996" s="24"/>
      <c r="DJ996" s="24"/>
      <c r="DK996" s="24"/>
      <c r="DL996" s="24"/>
      <c r="DM996" s="24"/>
      <c r="DN996" s="24"/>
      <c r="DO996" s="24"/>
      <c r="DP996" s="24"/>
      <c r="DQ996" s="24"/>
      <c r="DR996" s="24"/>
      <c r="DS996" s="24"/>
      <c r="DT996" s="24"/>
      <c r="DU996" s="24"/>
      <c r="DV996" s="24"/>
      <c r="DW996" s="24"/>
      <c r="DX996" s="24"/>
      <c r="DY996" s="24"/>
      <c r="DZ996" s="24"/>
      <c r="EA996" s="24"/>
      <c r="EB996" s="24"/>
      <c r="EC996" s="24"/>
      <c r="ED996" s="24"/>
      <c r="EE996" s="24"/>
      <c r="EF996" s="24"/>
      <c r="EG996" s="24"/>
      <c r="EH996" s="24"/>
    </row>
    <row r="997" spans="1:138" ht="14.5">
      <c r="A997" s="23"/>
      <c r="B997" s="23"/>
      <c r="C997" s="24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  <c r="CN997" s="24"/>
      <c r="CO997" s="24"/>
      <c r="CP997" s="24"/>
      <c r="CQ997" s="24"/>
      <c r="CR997" s="24"/>
      <c r="CS997" s="24"/>
      <c r="CT997" s="24"/>
      <c r="CU997" s="24"/>
      <c r="CV997" s="24"/>
      <c r="CW997" s="24"/>
      <c r="CX997" s="24"/>
      <c r="CY997" s="24"/>
      <c r="CZ997" s="24"/>
      <c r="DA997" s="24"/>
      <c r="DB997" s="24"/>
      <c r="DC997" s="24"/>
      <c r="DD997" s="24"/>
      <c r="DE997" s="24"/>
      <c r="DF997" s="24"/>
      <c r="DG997" s="24"/>
      <c r="DH997" s="24"/>
      <c r="DI997" s="24"/>
      <c r="DJ997" s="24"/>
      <c r="DK997" s="24"/>
      <c r="DL997" s="24"/>
      <c r="DM997" s="24"/>
      <c r="DN997" s="24"/>
      <c r="DO997" s="24"/>
      <c r="DP997" s="24"/>
      <c r="DQ997" s="24"/>
      <c r="DR997" s="24"/>
      <c r="DS997" s="24"/>
      <c r="DT997" s="24"/>
      <c r="DU997" s="24"/>
      <c r="DV997" s="24"/>
      <c r="DW997" s="24"/>
      <c r="DX997" s="24"/>
      <c r="DY997" s="24"/>
      <c r="DZ997" s="24"/>
      <c r="EA997" s="24"/>
      <c r="EB997" s="24"/>
      <c r="EC997" s="24"/>
      <c r="ED997" s="24"/>
      <c r="EE997" s="24"/>
      <c r="EF997" s="24"/>
      <c r="EG997" s="24"/>
      <c r="EH997" s="24"/>
    </row>
    <row r="998" spans="1:138" ht="14.5">
      <c r="A998" s="23"/>
      <c r="B998" s="23"/>
      <c r="C998" s="24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  <c r="CK998" s="24"/>
      <c r="CL998" s="24"/>
      <c r="CM998" s="24"/>
      <c r="CN998" s="24"/>
      <c r="CO998" s="24"/>
      <c r="CP998" s="24"/>
      <c r="CQ998" s="24"/>
      <c r="CR998" s="24"/>
      <c r="CS998" s="24"/>
      <c r="CT998" s="24"/>
      <c r="CU998" s="24"/>
      <c r="CV998" s="24"/>
      <c r="CW998" s="24"/>
      <c r="CX998" s="24"/>
      <c r="CY998" s="24"/>
      <c r="CZ998" s="24"/>
      <c r="DA998" s="24"/>
      <c r="DB998" s="24"/>
      <c r="DC998" s="24"/>
      <c r="DD998" s="24"/>
      <c r="DE998" s="24"/>
      <c r="DF998" s="24"/>
      <c r="DG998" s="24"/>
      <c r="DH998" s="24"/>
      <c r="DI998" s="24"/>
      <c r="DJ998" s="24"/>
      <c r="DK998" s="24"/>
      <c r="DL998" s="24"/>
      <c r="DM998" s="24"/>
      <c r="DN998" s="24"/>
      <c r="DO998" s="24"/>
      <c r="DP998" s="24"/>
      <c r="DQ998" s="24"/>
      <c r="DR998" s="24"/>
      <c r="DS998" s="24"/>
      <c r="DT998" s="24"/>
      <c r="DU998" s="24"/>
      <c r="DV998" s="24"/>
      <c r="DW998" s="24"/>
      <c r="DX998" s="24"/>
      <c r="DY998" s="24"/>
      <c r="DZ998" s="24"/>
      <c r="EA998" s="24"/>
      <c r="EB998" s="24"/>
      <c r="EC998" s="24"/>
      <c r="ED998" s="24"/>
      <c r="EE998" s="24"/>
      <c r="EF998" s="24"/>
      <c r="EG998" s="24"/>
      <c r="EH998" s="24"/>
    </row>
    <row r="999" spans="1:138" ht="14.5">
      <c r="A999" s="23"/>
      <c r="B999" s="23"/>
      <c r="C999" s="24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  <c r="CK999" s="24"/>
      <c r="CL999" s="24"/>
      <c r="CM999" s="24"/>
      <c r="CN999" s="24"/>
      <c r="CO999" s="24"/>
      <c r="CP999" s="24"/>
      <c r="CQ999" s="24"/>
      <c r="CR999" s="24"/>
      <c r="CS999" s="24"/>
      <c r="CT999" s="24"/>
      <c r="CU999" s="24"/>
      <c r="CV999" s="24"/>
      <c r="CW999" s="24"/>
      <c r="CX999" s="24"/>
      <c r="CY999" s="24"/>
      <c r="CZ999" s="24"/>
      <c r="DA999" s="24"/>
      <c r="DB999" s="24"/>
      <c r="DC999" s="24"/>
      <c r="DD999" s="24"/>
      <c r="DE999" s="24"/>
      <c r="DF999" s="24"/>
      <c r="DG999" s="24"/>
      <c r="DH999" s="24"/>
      <c r="DI999" s="24"/>
      <c r="DJ999" s="24"/>
      <c r="DK999" s="24"/>
      <c r="DL999" s="24"/>
      <c r="DM999" s="24"/>
      <c r="DN999" s="24"/>
      <c r="DO999" s="24"/>
      <c r="DP999" s="24"/>
      <c r="DQ999" s="24"/>
      <c r="DR999" s="24"/>
      <c r="DS999" s="24"/>
      <c r="DT999" s="24"/>
      <c r="DU999" s="24"/>
      <c r="DV999" s="24"/>
      <c r="DW999" s="24"/>
      <c r="DX999" s="24"/>
      <c r="DY999" s="24"/>
      <c r="DZ999" s="24"/>
      <c r="EA999" s="24"/>
      <c r="EB999" s="24"/>
      <c r="EC999" s="24"/>
      <c r="ED999" s="24"/>
      <c r="EE999" s="24"/>
      <c r="EF999" s="24"/>
      <c r="EG999" s="24"/>
      <c r="EH999" s="24"/>
    </row>
    <row r="1000" spans="1:138" ht="14.5">
      <c r="A1000" s="23"/>
      <c r="B1000" s="23"/>
      <c r="C1000" s="24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  <c r="CK1000" s="24"/>
      <c r="CL1000" s="24"/>
      <c r="CM1000" s="24"/>
      <c r="CN1000" s="24"/>
      <c r="CO1000" s="24"/>
      <c r="CP1000" s="24"/>
      <c r="CQ1000" s="24"/>
      <c r="CR1000" s="24"/>
      <c r="CS1000" s="24"/>
      <c r="CT1000" s="24"/>
      <c r="CU1000" s="24"/>
      <c r="CV1000" s="24"/>
      <c r="CW1000" s="24"/>
      <c r="CX1000" s="24"/>
      <c r="CY1000" s="24"/>
      <c r="CZ1000" s="24"/>
      <c r="DA1000" s="24"/>
      <c r="DB1000" s="24"/>
      <c r="DC1000" s="24"/>
      <c r="DD1000" s="24"/>
      <c r="DE1000" s="24"/>
      <c r="DF1000" s="24"/>
      <c r="DG1000" s="24"/>
      <c r="DH1000" s="24"/>
      <c r="DI1000" s="24"/>
      <c r="DJ1000" s="24"/>
      <c r="DK1000" s="24"/>
      <c r="DL1000" s="24"/>
      <c r="DM1000" s="24"/>
      <c r="DN1000" s="24"/>
      <c r="DO1000" s="24"/>
      <c r="DP1000" s="24"/>
      <c r="DQ1000" s="24"/>
      <c r="DR1000" s="24"/>
      <c r="DS1000" s="24"/>
      <c r="DT1000" s="24"/>
      <c r="DU1000" s="24"/>
      <c r="DV1000" s="24"/>
      <c r="DW1000" s="24"/>
      <c r="DX1000" s="24"/>
      <c r="DY1000" s="24"/>
      <c r="DZ1000" s="24"/>
      <c r="EA1000" s="24"/>
      <c r="EB1000" s="24"/>
      <c r="EC1000" s="24"/>
      <c r="ED1000" s="24"/>
      <c r="EE1000" s="24"/>
      <c r="EF1000" s="24"/>
      <c r="EG1000" s="24"/>
      <c r="EH1000" s="24"/>
    </row>
    <row r="1001" spans="1:138" ht="14.5">
      <c r="A1001" s="23"/>
      <c r="B1001" s="23"/>
      <c r="C1001" s="24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  <c r="CK1001" s="24"/>
      <c r="CL1001" s="24"/>
      <c r="CM1001" s="24"/>
      <c r="CN1001" s="24"/>
      <c r="CO1001" s="24"/>
      <c r="CP1001" s="24"/>
      <c r="CQ1001" s="24"/>
      <c r="CR1001" s="24"/>
      <c r="CS1001" s="24"/>
      <c r="CT1001" s="24"/>
      <c r="CU1001" s="24"/>
      <c r="CV1001" s="24"/>
      <c r="CW1001" s="24"/>
      <c r="CX1001" s="24"/>
      <c r="CY1001" s="24"/>
      <c r="CZ1001" s="24"/>
      <c r="DA1001" s="24"/>
      <c r="DB1001" s="24"/>
      <c r="DC1001" s="24"/>
      <c r="DD1001" s="24"/>
      <c r="DE1001" s="24"/>
      <c r="DF1001" s="24"/>
      <c r="DG1001" s="24"/>
      <c r="DH1001" s="24"/>
      <c r="DI1001" s="24"/>
      <c r="DJ1001" s="24"/>
      <c r="DK1001" s="24"/>
      <c r="DL1001" s="24"/>
      <c r="DM1001" s="24"/>
      <c r="DN1001" s="24"/>
      <c r="DO1001" s="24"/>
      <c r="DP1001" s="24"/>
      <c r="DQ1001" s="24"/>
      <c r="DR1001" s="24"/>
      <c r="DS1001" s="24"/>
      <c r="DT1001" s="24"/>
      <c r="DU1001" s="24"/>
      <c r="DV1001" s="24"/>
      <c r="DW1001" s="24"/>
      <c r="DX1001" s="24"/>
      <c r="DY1001" s="24"/>
      <c r="DZ1001" s="24"/>
      <c r="EA1001" s="24"/>
      <c r="EB1001" s="24"/>
      <c r="EC1001" s="24"/>
      <c r="ED1001" s="24"/>
      <c r="EE1001" s="24"/>
      <c r="EF1001" s="24"/>
      <c r="EG1001" s="24"/>
      <c r="EH1001" s="24"/>
    </row>
    <row r="1002" spans="1:138" ht="14.5">
      <c r="A1002" s="23"/>
      <c r="B1002" s="23"/>
      <c r="C1002" s="24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  <c r="CK1002" s="24"/>
      <c r="CL1002" s="24"/>
      <c r="CM1002" s="24"/>
      <c r="CN1002" s="24"/>
      <c r="CO1002" s="24"/>
      <c r="CP1002" s="24"/>
      <c r="CQ1002" s="24"/>
      <c r="CR1002" s="24"/>
      <c r="CS1002" s="24"/>
      <c r="CT1002" s="24"/>
      <c r="CU1002" s="24"/>
      <c r="CV1002" s="24"/>
      <c r="CW1002" s="24"/>
      <c r="CX1002" s="24"/>
      <c r="CY1002" s="24"/>
      <c r="CZ1002" s="24"/>
      <c r="DA1002" s="24"/>
      <c r="DB1002" s="24"/>
      <c r="DC1002" s="24"/>
      <c r="DD1002" s="24"/>
      <c r="DE1002" s="24"/>
      <c r="DF1002" s="24"/>
      <c r="DG1002" s="24"/>
      <c r="DH1002" s="24"/>
      <c r="DI1002" s="24"/>
      <c r="DJ1002" s="24"/>
      <c r="DK1002" s="24"/>
      <c r="DL1002" s="24"/>
      <c r="DM1002" s="24"/>
      <c r="DN1002" s="24"/>
      <c r="DO1002" s="24"/>
      <c r="DP1002" s="24"/>
      <c r="DQ1002" s="24"/>
      <c r="DR1002" s="24"/>
      <c r="DS1002" s="24"/>
      <c r="DT1002" s="24"/>
      <c r="DU1002" s="24"/>
      <c r="DV1002" s="24"/>
      <c r="DW1002" s="24"/>
      <c r="DX1002" s="24"/>
      <c r="DY1002" s="24"/>
      <c r="DZ1002" s="24"/>
      <c r="EA1002" s="24"/>
      <c r="EB1002" s="24"/>
      <c r="EC1002" s="24"/>
      <c r="ED1002" s="24"/>
      <c r="EE1002" s="24"/>
      <c r="EF1002" s="24"/>
      <c r="EG1002" s="24"/>
      <c r="EH1002" s="24"/>
    </row>
    <row r="1003" spans="1:138" ht="14.5">
      <c r="A1003" s="23"/>
      <c r="B1003" s="23"/>
      <c r="C1003" s="24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  <c r="CH1003" s="24"/>
      <c r="CI1003" s="24"/>
      <c r="CJ1003" s="24"/>
      <c r="CK1003" s="24"/>
      <c r="CL1003" s="24"/>
      <c r="CM1003" s="24"/>
      <c r="CN1003" s="24"/>
      <c r="CO1003" s="24"/>
      <c r="CP1003" s="24"/>
      <c r="CQ1003" s="24"/>
      <c r="CR1003" s="24"/>
      <c r="CS1003" s="24"/>
      <c r="CT1003" s="24"/>
      <c r="CU1003" s="24"/>
      <c r="CV1003" s="24"/>
      <c r="CW1003" s="24"/>
      <c r="CX1003" s="24"/>
      <c r="CY1003" s="24"/>
      <c r="CZ1003" s="24"/>
      <c r="DA1003" s="24"/>
      <c r="DB1003" s="24"/>
      <c r="DC1003" s="24"/>
      <c r="DD1003" s="24"/>
      <c r="DE1003" s="24"/>
      <c r="DF1003" s="24"/>
      <c r="DG1003" s="24"/>
      <c r="DH1003" s="24"/>
      <c r="DI1003" s="24"/>
      <c r="DJ1003" s="24"/>
      <c r="DK1003" s="24"/>
      <c r="DL1003" s="24"/>
      <c r="DM1003" s="24"/>
      <c r="DN1003" s="24"/>
      <c r="DO1003" s="24"/>
      <c r="DP1003" s="24"/>
      <c r="DQ1003" s="24"/>
      <c r="DR1003" s="24"/>
      <c r="DS1003" s="24"/>
      <c r="DT1003" s="24"/>
      <c r="DU1003" s="24"/>
      <c r="DV1003" s="24"/>
      <c r="DW1003" s="24"/>
      <c r="DX1003" s="24"/>
      <c r="DY1003" s="24"/>
      <c r="DZ1003" s="24"/>
      <c r="EA1003" s="24"/>
      <c r="EB1003" s="24"/>
      <c r="EC1003" s="24"/>
      <c r="ED1003" s="24"/>
      <c r="EE1003" s="24"/>
      <c r="EF1003" s="24"/>
      <c r="EG1003" s="24"/>
      <c r="EH1003" s="24"/>
    </row>
    <row r="1004" spans="1:138" ht="14.5">
      <c r="A1004" s="23"/>
      <c r="B1004" s="23"/>
      <c r="C1004" s="24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  <c r="CH1004" s="24"/>
      <c r="CI1004" s="24"/>
      <c r="CJ1004" s="24"/>
      <c r="CK1004" s="24"/>
      <c r="CL1004" s="24"/>
      <c r="CM1004" s="24"/>
      <c r="CN1004" s="24"/>
      <c r="CO1004" s="24"/>
      <c r="CP1004" s="24"/>
      <c r="CQ1004" s="24"/>
      <c r="CR1004" s="24"/>
      <c r="CS1004" s="24"/>
      <c r="CT1004" s="24"/>
      <c r="CU1004" s="24"/>
      <c r="CV1004" s="24"/>
      <c r="CW1004" s="24"/>
      <c r="CX1004" s="24"/>
      <c r="CY1004" s="24"/>
      <c r="CZ1004" s="24"/>
      <c r="DA1004" s="24"/>
      <c r="DB1004" s="24"/>
      <c r="DC1004" s="24"/>
      <c r="DD1004" s="24"/>
      <c r="DE1004" s="24"/>
      <c r="DF1004" s="24"/>
      <c r="DG1004" s="24"/>
      <c r="DH1004" s="24"/>
      <c r="DI1004" s="24"/>
      <c r="DJ1004" s="24"/>
      <c r="DK1004" s="24"/>
      <c r="DL1004" s="24"/>
      <c r="DM1004" s="24"/>
      <c r="DN1004" s="24"/>
      <c r="DO1004" s="24"/>
      <c r="DP1004" s="24"/>
      <c r="DQ1004" s="24"/>
      <c r="DR1004" s="24"/>
      <c r="DS1004" s="24"/>
      <c r="DT1004" s="24"/>
      <c r="DU1004" s="24"/>
      <c r="DV1004" s="24"/>
      <c r="DW1004" s="24"/>
      <c r="DX1004" s="24"/>
      <c r="DY1004" s="24"/>
      <c r="DZ1004" s="24"/>
      <c r="EA1004" s="24"/>
      <c r="EB1004" s="24"/>
      <c r="EC1004" s="24"/>
      <c r="ED1004" s="24"/>
      <c r="EE1004" s="24"/>
      <c r="EF1004" s="24"/>
      <c r="EG1004" s="24"/>
      <c r="EH1004" s="24"/>
    </row>
    <row r="1005" spans="1:138" ht="14.5">
      <c r="A1005" s="23"/>
      <c r="B1005" s="23"/>
      <c r="C1005" s="24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  <c r="CH1005" s="24"/>
      <c r="CI1005" s="24"/>
      <c r="CJ1005" s="24"/>
      <c r="CK1005" s="24"/>
      <c r="CL1005" s="24"/>
      <c r="CM1005" s="24"/>
      <c r="CN1005" s="24"/>
      <c r="CO1005" s="24"/>
      <c r="CP1005" s="24"/>
      <c r="CQ1005" s="24"/>
      <c r="CR1005" s="24"/>
      <c r="CS1005" s="24"/>
      <c r="CT1005" s="24"/>
      <c r="CU1005" s="24"/>
      <c r="CV1005" s="24"/>
      <c r="CW1005" s="24"/>
      <c r="CX1005" s="24"/>
      <c r="CY1005" s="24"/>
      <c r="CZ1005" s="24"/>
      <c r="DA1005" s="24"/>
      <c r="DB1005" s="24"/>
      <c r="DC1005" s="24"/>
      <c r="DD1005" s="24"/>
      <c r="DE1005" s="24"/>
      <c r="DF1005" s="24"/>
      <c r="DG1005" s="24"/>
      <c r="DH1005" s="24"/>
      <c r="DI1005" s="24"/>
      <c r="DJ1005" s="24"/>
      <c r="DK1005" s="24"/>
      <c r="DL1005" s="24"/>
      <c r="DM1005" s="24"/>
      <c r="DN1005" s="24"/>
      <c r="DO1005" s="24"/>
      <c r="DP1005" s="24"/>
      <c r="DQ1005" s="24"/>
      <c r="DR1005" s="24"/>
      <c r="DS1005" s="24"/>
      <c r="DT1005" s="24"/>
      <c r="DU1005" s="24"/>
      <c r="DV1005" s="24"/>
      <c r="DW1005" s="24"/>
      <c r="DX1005" s="24"/>
      <c r="DY1005" s="24"/>
      <c r="DZ1005" s="24"/>
      <c r="EA1005" s="24"/>
      <c r="EB1005" s="24"/>
      <c r="EC1005" s="24"/>
      <c r="ED1005" s="24"/>
      <c r="EE1005" s="24"/>
      <c r="EF1005" s="24"/>
      <c r="EG1005" s="24"/>
      <c r="EH1005" s="24"/>
    </row>
    <row r="1006" spans="1:138" ht="14.5">
      <c r="A1006" s="23"/>
      <c r="B1006" s="23"/>
      <c r="C1006" s="24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  <c r="CH1006" s="24"/>
      <c r="CI1006" s="24"/>
      <c r="CJ1006" s="24"/>
      <c r="CK1006" s="24"/>
      <c r="CL1006" s="24"/>
      <c r="CM1006" s="24"/>
      <c r="CN1006" s="24"/>
      <c r="CO1006" s="24"/>
      <c r="CP1006" s="24"/>
      <c r="CQ1006" s="24"/>
      <c r="CR1006" s="24"/>
      <c r="CS1006" s="24"/>
      <c r="CT1006" s="24"/>
      <c r="CU1006" s="24"/>
      <c r="CV1006" s="24"/>
      <c r="CW1006" s="24"/>
      <c r="CX1006" s="24"/>
      <c r="CY1006" s="24"/>
      <c r="CZ1006" s="24"/>
      <c r="DA1006" s="24"/>
      <c r="DB1006" s="24"/>
      <c r="DC1006" s="24"/>
      <c r="DD1006" s="24"/>
      <c r="DE1006" s="24"/>
      <c r="DF1006" s="24"/>
      <c r="DG1006" s="24"/>
      <c r="DH1006" s="24"/>
      <c r="DI1006" s="24"/>
      <c r="DJ1006" s="24"/>
      <c r="DK1006" s="24"/>
      <c r="DL1006" s="24"/>
      <c r="DM1006" s="24"/>
      <c r="DN1006" s="24"/>
      <c r="DO1006" s="24"/>
      <c r="DP1006" s="24"/>
      <c r="DQ1006" s="24"/>
      <c r="DR1006" s="24"/>
      <c r="DS1006" s="24"/>
      <c r="DT1006" s="24"/>
      <c r="DU1006" s="24"/>
      <c r="DV1006" s="24"/>
      <c r="DW1006" s="24"/>
      <c r="DX1006" s="24"/>
      <c r="DY1006" s="24"/>
      <c r="DZ1006" s="24"/>
      <c r="EA1006" s="24"/>
      <c r="EB1006" s="24"/>
      <c r="EC1006" s="24"/>
      <c r="ED1006" s="24"/>
      <c r="EE1006" s="24"/>
      <c r="EF1006" s="24"/>
      <c r="EG1006" s="24"/>
      <c r="EH1006" s="24"/>
    </row>
    <row r="1007" spans="1:138" ht="14.5">
      <c r="A1007" s="23"/>
      <c r="B1007" s="23"/>
      <c r="C1007" s="24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  <c r="CH1007" s="24"/>
      <c r="CI1007" s="24"/>
      <c r="CJ1007" s="24"/>
      <c r="CK1007" s="24"/>
      <c r="CL1007" s="24"/>
      <c r="CM1007" s="24"/>
      <c r="CN1007" s="24"/>
      <c r="CO1007" s="24"/>
      <c r="CP1007" s="24"/>
      <c r="CQ1007" s="24"/>
      <c r="CR1007" s="24"/>
      <c r="CS1007" s="24"/>
      <c r="CT1007" s="24"/>
      <c r="CU1007" s="24"/>
      <c r="CV1007" s="24"/>
      <c r="CW1007" s="24"/>
      <c r="CX1007" s="24"/>
      <c r="CY1007" s="24"/>
      <c r="CZ1007" s="24"/>
      <c r="DA1007" s="24"/>
      <c r="DB1007" s="24"/>
      <c r="DC1007" s="24"/>
      <c r="DD1007" s="24"/>
      <c r="DE1007" s="24"/>
      <c r="DF1007" s="24"/>
      <c r="DG1007" s="24"/>
      <c r="DH1007" s="24"/>
      <c r="DI1007" s="24"/>
      <c r="DJ1007" s="24"/>
      <c r="DK1007" s="24"/>
      <c r="DL1007" s="24"/>
      <c r="DM1007" s="24"/>
      <c r="DN1007" s="24"/>
      <c r="DO1007" s="24"/>
      <c r="DP1007" s="24"/>
      <c r="DQ1007" s="24"/>
      <c r="DR1007" s="24"/>
      <c r="DS1007" s="24"/>
      <c r="DT1007" s="24"/>
      <c r="DU1007" s="24"/>
      <c r="DV1007" s="24"/>
      <c r="DW1007" s="24"/>
      <c r="DX1007" s="24"/>
      <c r="DY1007" s="24"/>
      <c r="DZ1007" s="24"/>
      <c r="EA1007" s="24"/>
      <c r="EB1007" s="24"/>
      <c r="EC1007" s="24"/>
      <c r="ED1007" s="24"/>
      <c r="EE1007" s="24"/>
      <c r="EF1007" s="24"/>
      <c r="EG1007" s="24"/>
      <c r="EH1007" s="24"/>
    </row>
    <row r="1008" spans="1:138" ht="14.5">
      <c r="A1008" s="23"/>
      <c r="B1008" s="23"/>
      <c r="C1008" s="24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  <c r="CH1008" s="24"/>
      <c r="CI1008" s="24"/>
      <c r="CJ1008" s="24"/>
      <c r="CK1008" s="24"/>
      <c r="CL1008" s="24"/>
      <c r="CM1008" s="24"/>
      <c r="CN1008" s="24"/>
      <c r="CO1008" s="24"/>
      <c r="CP1008" s="24"/>
      <c r="CQ1008" s="24"/>
      <c r="CR1008" s="24"/>
      <c r="CS1008" s="24"/>
      <c r="CT1008" s="24"/>
      <c r="CU1008" s="24"/>
      <c r="CV1008" s="24"/>
      <c r="CW1008" s="24"/>
      <c r="CX1008" s="24"/>
      <c r="CY1008" s="24"/>
      <c r="CZ1008" s="24"/>
      <c r="DA1008" s="24"/>
      <c r="DB1008" s="24"/>
      <c r="DC1008" s="24"/>
      <c r="DD1008" s="24"/>
      <c r="DE1008" s="24"/>
      <c r="DF1008" s="24"/>
      <c r="DG1008" s="24"/>
      <c r="DH1008" s="24"/>
      <c r="DI1008" s="24"/>
      <c r="DJ1008" s="24"/>
      <c r="DK1008" s="24"/>
      <c r="DL1008" s="24"/>
      <c r="DM1008" s="24"/>
      <c r="DN1008" s="24"/>
      <c r="DO1008" s="24"/>
      <c r="DP1008" s="24"/>
      <c r="DQ1008" s="24"/>
      <c r="DR1008" s="24"/>
      <c r="DS1008" s="24"/>
      <c r="DT1008" s="24"/>
      <c r="DU1008" s="24"/>
      <c r="DV1008" s="24"/>
      <c r="DW1008" s="24"/>
      <c r="DX1008" s="24"/>
      <c r="DY1008" s="24"/>
      <c r="DZ1008" s="24"/>
      <c r="EA1008" s="24"/>
      <c r="EB1008" s="24"/>
      <c r="EC1008" s="24"/>
      <c r="ED1008" s="24"/>
      <c r="EE1008" s="24"/>
      <c r="EF1008" s="24"/>
      <c r="EG1008" s="24"/>
      <c r="EH1008" s="24"/>
    </row>
    <row r="1009" spans="1:138" ht="14.5">
      <c r="A1009" s="23"/>
      <c r="B1009" s="23"/>
      <c r="C1009" s="24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  <c r="CH1009" s="24"/>
      <c r="CI1009" s="24"/>
      <c r="CJ1009" s="24"/>
      <c r="CK1009" s="24"/>
      <c r="CL1009" s="24"/>
      <c r="CM1009" s="24"/>
      <c r="CN1009" s="24"/>
      <c r="CO1009" s="24"/>
      <c r="CP1009" s="24"/>
      <c r="CQ1009" s="24"/>
      <c r="CR1009" s="24"/>
      <c r="CS1009" s="24"/>
      <c r="CT1009" s="24"/>
      <c r="CU1009" s="24"/>
      <c r="CV1009" s="24"/>
      <c r="CW1009" s="24"/>
      <c r="CX1009" s="24"/>
      <c r="CY1009" s="24"/>
      <c r="CZ1009" s="24"/>
      <c r="DA1009" s="24"/>
      <c r="DB1009" s="24"/>
      <c r="DC1009" s="24"/>
      <c r="DD1009" s="24"/>
      <c r="DE1009" s="24"/>
      <c r="DF1009" s="24"/>
      <c r="DG1009" s="24"/>
      <c r="DH1009" s="24"/>
      <c r="DI1009" s="24"/>
      <c r="DJ1009" s="24"/>
      <c r="DK1009" s="24"/>
      <c r="DL1009" s="24"/>
      <c r="DM1009" s="24"/>
      <c r="DN1009" s="24"/>
      <c r="DO1009" s="24"/>
      <c r="DP1009" s="24"/>
      <c r="DQ1009" s="24"/>
      <c r="DR1009" s="24"/>
      <c r="DS1009" s="24"/>
      <c r="DT1009" s="24"/>
      <c r="DU1009" s="24"/>
      <c r="DV1009" s="24"/>
      <c r="DW1009" s="24"/>
      <c r="DX1009" s="24"/>
      <c r="DY1009" s="24"/>
      <c r="DZ1009" s="24"/>
      <c r="EA1009" s="24"/>
      <c r="EB1009" s="24"/>
      <c r="EC1009" s="24"/>
      <c r="ED1009" s="24"/>
      <c r="EE1009" s="24"/>
      <c r="EF1009" s="24"/>
      <c r="EG1009" s="24"/>
      <c r="EH1009" s="24"/>
    </row>
    <row r="1010" spans="1:138" ht="14.5">
      <c r="A1010" s="23"/>
      <c r="B1010" s="23"/>
      <c r="C1010" s="24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  <c r="CH1010" s="24"/>
      <c r="CI1010" s="24"/>
      <c r="CJ1010" s="24"/>
      <c r="CK1010" s="24"/>
      <c r="CL1010" s="24"/>
      <c r="CM1010" s="24"/>
      <c r="CN1010" s="24"/>
      <c r="CO1010" s="24"/>
      <c r="CP1010" s="24"/>
      <c r="CQ1010" s="24"/>
      <c r="CR1010" s="24"/>
      <c r="CS1010" s="24"/>
      <c r="CT1010" s="24"/>
      <c r="CU1010" s="24"/>
      <c r="CV1010" s="24"/>
      <c r="CW1010" s="24"/>
      <c r="CX1010" s="24"/>
      <c r="CY1010" s="24"/>
      <c r="CZ1010" s="24"/>
      <c r="DA1010" s="24"/>
      <c r="DB1010" s="24"/>
      <c r="DC1010" s="24"/>
      <c r="DD1010" s="24"/>
      <c r="DE1010" s="24"/>
      <c r="DF1010" s="24"/>
      <c r="DG1010" s="24"/>
      <c r="DH1010" s="24"/>
      <c r="DI1010" s="24"/>
      <c r="DJ1010" s="24"/>
      <c r="DK1010" s="24"/>
      <c r="DL1010" s="24"/>
      <c r="DM1010" s="24"/>
      <c r="DN1010" s="24"/>
      <c r="DO1010" s="24"/>
      <c r="DP1010" s="24"/>
      <c r="DQ1010" s="24"/>
      <c r="DR1010" s="24"/>
      <c r="DS1010" s="24"/>
      <c r="DT1010" s="24"/>
      <c r="DU1010" s="24"/>
      <c r="DV1010" s="24"/>
      <c r="DW1010" s="24"/>
      <c r="DX1010" s="24"/>
      <c r="DY1010" s="24"/>
      <c r="DZ1010" s="24"/>
      <c r="EA1010" s="24"/>
      <c r="EB1010" s="24"/>
      <c r="EC1010" s="24"/>
      <c r="ED1010" s="24"/>
      <c r="EE1010" s="24"/>
      <c r="EF1010" s="24"/>
      <c r="EG1010" s="24"/>
      <c r="EH1010" s="24"/>
    </row>
    <row r="1011" spans="1:138" ht="14.5">
      <c r="A1011" s="23"/>
      <c r="B1011" s="23"/>
      <c r="C1011" s="24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  <c r="CH1011" s="24"/>
      <c r="CI1011" s="24"/>
      <c r="CJ1011" s="24"/>
      <c r="CK1011" s="24"/>
      <c r="CL1011" s="24"/>
      <c r="CM1011" s="24"/>
      <c r="CN1011" s="24"/>
      <c r="CO1011" s="24"/>
      <c r="CP1011" s="24"/>
      <c r="CQ1011" s="24"/>
      <c r="CR1011" s="24"/>
      <c r="CS1011" s="24"/>
      <c r="CT1011" s="24"/>
      <c r="CU1011" s="24"/>
      <c r="CV1011" s="24"/>
      <c r="CW1011" s="24"/>
      <c r="CX1011" s="24"/>
      <c r="CY1011" s="24"/>
      <c r="CZ1011" s="24"/>
      <c r="DA1011" s="24"/>
      <c r="DB1011" s="24"/>
      <c r="DC1011" s="24"/>
      <c r="DD1011" s="24"/>
      <c r="DE1011" s="24"/>
      <c r="DF1011" s="24"/>
      <c r="DG1011" s="24"/>
      <c r="DH1011" s="24"/>
      <c r="DI1011" s="24"/>
      <c r="DJ1011" s="24"/>
      <c r="DK1011" s="24"/>
      <c r="DL1011" s="24"/>
      <c r="DM1011" s="24"/>
      <c r="DN1011" s="24"/>
      <c r="DO1011" s="24"/>
      <c r="DP1011" s="24"/>
      <c r="DQ1011" s="24"/>
      <c r="DR1011" s="24"/>
      <c r="DS1011" s="24"/>
      <c r="DT1011" s="24"/>
      <c r="DU1011" s="24"/>
      <c r="DV1011" s="24"/>
      <c r="DW1011" s="24"/>
      <c r="DX1011" s="24"/>
      <c r="DY1011" s="24"/>
      <c r="DZ1011" s="24"/>
      <c r="EA1011" s="24"/>
      <c r="EB1011" s="24"/>
      <c r="EC1011" s="24"/>
      <c r="ED1011" s="24"/>
      <c r="EE1011" s="24"/>
      <c r="EF1011" s="24"/>
      <c r="EG1011" s="24"/>
      <c r="EH1011" s="24"/>
    </row>
    <row r="1012" spans="1:138" ht="14.5">
      <c r="A1012" s="23"/>
      <c r="B1012" s="23"/>
      <c r="C1012" s="24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  <c r="CH1012" s="24"/>
      <c r="CI1012" s="24"/>
      <c r="CJ1012" s="24"/>
      <c r="CK1012" s="24"/>
      <c r="CL1012" s="24"/>
      <c r="CM1012" s="24"/>
      <c r="CN1012" s="24"/>
      <c r="CO1012" s="24"/>
      <c r="CP1012" s="24"/>
      <c r="CQ1012" s="24"/>
      <c r="CR1012" s="24"/>
      <c r="CS1012" s="24"/>
      <c r="CT1012" s="24"/>
      <c r="CU1012" s="24"/>
      <c r="CV1012" s="24"/>
      <c r="CW1012" s="24"/>
      <c r="CX1012" s="24"/>
      <c r="CY1012" s="24"/>
      <c r="CZ1012" s="24"/>
      <c r="DA1012" s="24"/>
      <c r="DB1012" s="24"/>
      <c r="DC1012" s="24"/>
      <c r="DD1012" s="24"/>
      <c r="DE1012" s="24"/>
      <c r="DF1012" s="24"/>
      <c r="DG1012" s="24"/>
      <c r="DH1012" s="24"/>
      <c r="DI1012" s="24"/>
      <c r="DJ1012" s="24"/>
      <c r="DK1012" s="24"/>
      <c r="DL1012" s="24"/>
      <c r="DM1012" s="24"/>
      <c r="DN1012" s="24"/>
      <c r="DO1012" s="24"/>
      <c r="DP1012" s="24"/>
      <c r="DQ1012" s="24"/>
      <c r="DR1012" s="24"/>
      <c r="DS1012" s="24"/>
      <c r="DT1012" s="24"/>
      <c r="DU1012" s="24"/>
      <c r="DV1012" s="24"/>
      <c r="DW1012" s="24"/>
      <c r="DX1012" s="24"/>
      <c r="DY1012" s="24"/>
      <c r="DZ1012" s="24"/>
      <c r="EA1012" s="24"/>
      <c r="EB1012" s="24"/>
      <c r="EC1012" s="24"/>
      <c r="ED1012" s="24"/>
      <c r="EE1012" s="24"/>
      <c r="EF1012" s="24"/>
      <c r="EG1012" s="24"/>
      <c r="EH1012" s="24"/>
    </row>
    <row r="1013" spans="1:138" ht="14.5">
      <c r="A1013" s="23"/>
      <c r="B1013" s="23"/>
      <c r="C1013" s="24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  <c r="CH1013" s="24"/>
      <c r="CI1013" s="24"/>
      <c r="CJ1013" s="24"/>
      <c r="CK1013" s="24"/>
      <c r="CL1013" s="24"/>
      <c r="CM1013" s="24"/>
      <c r="CN1013" s="24"/>
      <c r="CO1013" s="24"/>
      <c r="CP1013" s="24"/>
      <c r="CQ1013" s="24"/>
      <c r="CR1013" s="24"/>
      <c r="CS1013" s="24"/>
      <c r="CT1013" s="24"/>
      <c r="CU1013" s="24"/>
      <c r="CV1013" s="24"/>
      <c r="CW1013" s="24"/>
      <c r="CX1013" s="24"/>
      <c r="CY1013" s="24"/>
      <c r="CZ1013" s="24"/>
      <c r="DA1013" s="24"/>
      <c r="DB1013" s="24"/>
      <c r="DC1013" s="24"/>
      <c r="DD1013" s="24"/>
      <c r="DE1013" s="24"/>
      <c r="DF1013" s="24"/>
      <c r="DG1013" s="24"/>
      <c r="DH1013" s="24"/>
      <c r="DI1013" s="24"/>
      <c r="DJ1013" s="24"/>
      <c r="DK1013" s="24"/>
      <c r="DL1013" s="24"/>
      <c r="DM1013" s="24"/>
      <c r="DN1013" s="24"/>
      <c r="DO1013" s="24"/>
      <c r="DP1013" s="24"/>
      <c r="DQ1013" s="24"/>
      <c r="DR1013" s="24"/>
      <c r="DS1013" s="24"/>
      <c r="DT1013" s="24"/>
      <c r="DU1013" s="24"/>
      <c r="DV1013" s="24"/>
      <c r="DW1013" s="24"/>
      <c r="DX1013" s="24"/>
      <c r="DY1013" s="24"/>
      <c r="DZ1013" s="24"/>
      <c r="EA1013" s="24"/>
      <c r="EB1013" s="24"/>
      <c r="EC1013" s="24"/>
      <c r="ED1013" s="24"/>
      <c r="EE1013" s="24"/>
      <c r="EF1013" s="24"/>
      <c r="EG1013" s="24"/>
      <c r="EH1013" s="24"/>
    </row>
    <row r="1014" spans="1:138" ht="14.5">
      <c r="A1014" s="23"/>
      <c r="B1014" s="23"/>
      <c r="C1014" s="24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  <c r="CH1014" s="24"/>
      <c r="CI1014" s="24"/>
      <c r="CJ1014" s="24"/>
      <c r="CK1014" s="24"/>
      <c r="CL1014" s="24"/>
      <c r="CM1014" s="24"/>
      <c r="CN1014" s="24"/>
      <c r="CO1014" s="24"/>
      <c r="CP1014" s="24"/>
      <c r="CQ1014" s="24"/>
      <c r="CR1014" s="24"/>
      <c r="CS1014" s="24"/>
      <c r="CT1014" s="24"/>
      <c r="CU1014" s="24"/>
      <c r="CV1014" s="24"/>
      <c r="CW1014" s="24"/>
      <c r="CX1014" s="24"/>
      <c r="CY1014" s="24"/>
      <c r="CZ1014" s="24"/>
      <c r="DA1014" s="24"/>
      <c r="DB1014" s="24"/>
      <c r="DC1014" s="24"/>
      <c r="DD1014" s="24"/>
      <c r="DE1014" s="24"/>
      <c r="DF1014" s="24"/>
      <c r="DG1014" s="24"/>
      <c r="DH1014" s="24"/>
      <c r="DI1014" s="24"/>
      <c r="DJ1014" s="24"/>
      <c r="DK1014" s="24"/>
      <c r="DL1014" s="24"/>
      <c r="DM1014" s="24"/>
      <c r="DN1014" s="24"/>
      <c r="DO1014" s="24"/>
      <c r="DP1014" s="24"/>
      <c r="DQ1014" s="24"/>
      <c r="DR1014" s="24"/>
      <c r="DS1014" s="24"/>
      <c r="DT1014" s="24"/>
      <c r="DU1014" s="24"/>
      <c r="DV1014" s="24"/>
      <c r="DW1014" s="24"/>
      <c r="DX1014" s="24"/>
      <c r="DY1014" s="24"/>
      <c r="DZ1014" s="24"/>
      <c r="EA1014" s="24"/>
      <c r="EB1014" s="24"/>
      <c r="EC1014" s="24"/>
      <c r="ED1014" s="24"/>
      <c r="EE1014" s="24"/>
      <c r="EF1014" s="24"/>
      <c r="EG1014" s="24"/>
      <c r="EH1014" s="24"/>
    </row>
    <row r="1015" spans="1:138" ht="14.5">
      <c r="A1015" s="23"/>
      <c r="B1015" s="23"/>
      <c r="C1015" s="24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  <c r="CH1015" s="24"/>
      <c r="CI1015" s="24"/>
      <c r="CJ1015" s="24"/>
      <c r="CK1015" s="24"/>
      <c r="CL1015" s="24"/>
      <c r="CM1015" s="24"/>
      <c r="CN1015" s="24"/>
      <c r="CO1015" s="24"/>
      <c r="CP1015" s="24"/>
      <c r="CQ1015" s="24"/>
      <c r="CR1015" s="24"/>
      <c r="CS1015" s="24"/>
      <c r="CT1015" s="24"/>
      <c r="CU1015" s="24"/>
      <c r="CV1015" s="24"/>
      <c r="CW1015" s="24"/>
      <c r="CX1015" s="24"/>
      <c r="CY1015" s="24"/>
      <c r="CZ1015" s="24"/>
      <c r="DA1015" s="24"/>
      <c r="DB1015" s="24"/>
      <c r="DC1015" s="24"/>
      <c r="DD1015" s="24"/>
      <c r="DE1015" s="24"/>
      <c r="DF1015" s="24"/>
      <c r="DG1015" s="24"/>
      <c r="DH1015" s="24"/>
      <c r="DI1015" s="24"/>
      <c r="DJ1015" s="24"/>
      <c r="DK1015" s="24"/>
      <c r="DL1015" s="24"/>
      <c r="DM1015" s="24"/>
      <c r="DN1015" s="24"/>
      <c r="DO1015" s="24"/>
      <c r="DP1015" s="24"/>
      <c r="DQ1015" s="24"/>
      <c r="DR1015" s="24"/>
      <c r="DS1015" s="24"/>
      <c r="DT1015" s="24"/>
      <c r="DU1015" s="24"/>
      <c r="DV1015" s="24"/>
      <c r="DW1015" s="24"/>
      <c r="DX1015" s="24"/>
      <c r="DY1015" s="24"/>
      <c r="DZ1015" s="24"/>
      <c r="EA1015" s="24"/>
      <c r="EB1015" s="24"/>
      <c r="EC1015" s="24"/>
      <c r="ED1015" s="24"/>
      <c r="EE1015" s="24"/>
      <c r="EF1015" s="24"/>
      <c r="EG1015" s="24"/>
      <c r="EH1015" s="24"/>
    </row>
    <row r="1016" spans="1:138" ht="14.5">
      <c r="A1016" s="23"/>
      <c r="B1016" s="23"/>
      <c r="C1016" s="24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  <c r="CH1016" s="24"/>
      <c r="CI1016" s="24"/>
      <c r="CJ1016" s="24"/>
      <c r="CK1016" s="24"/>
      <c r="CL1016" s="24"/>
      <c r="CM1016" s="24"/>
      <c r="CN1016" s="24"/>
      <c r="CO1016" s="24"/>
      <c r="CP1016" s="24"/>
      <c r="CQ1016" s="24"/>
      <c r="CR1016" s="24"/>
      <c r="CS1016" s="24"/>
      <c r="CT1016" s="24"/>
      <c r="CU1016" s="24"/>
      <c r="CV1016" s="24"/>
      <c r="CW1016" s="24"/>
      <c r="CX1016" s="24"/>
      <c r="CY1016" s="24"/>
      <c r="CZ1016" s="24"/>
      <c r="DA1016" s="24"/>
      <c r="DB1016" s="24"/>
      <c r="DC1016" s="24"/>
      <c r="DD1016" s="24"/>
      <c r="DE1016" s="24"/>
      <c r="DF1016" s="24"/>
      <c r="DG1016" s="24"/>
      <c r="DH1016" s="24"/>
      <c r="DI1016" s="24"/>
      <c r="DJ1016" s="24"/>
      <c r="DK1016" s="24"/>
      <c r="DL1016" s="24"/>
      <c r="DM1016" s="24"/>
      <c r="DN1016" s="24"/>
      <c r="DO1016" s="24"/>
      <c r="DP1016" s="24"/>
      <c r="DQ1016" s="24"/>
      <c r="DR1016" s="24"/>
      <c r="DS1016" s="24"/>
      <c r="DT1016" s="24"/>
      <c r="DU1016" s="24"/>
      <c r="DV1016" s="24"/>
      <c r="DW1016" s="24"/>
      <c r="DX1016" s="24"/>
      <c r="DY1016" s="24"/>
      <c r="DZ1016" s="24"/>
      <c r="EA1016" s="24"/>
      <c r="EB1016" s="24"/>
      <c r="EC1016" s="24"/>
      <c r="ED1016" s="24"/>
      <c r="EE1016" s="24"/>
      <c r="EF1016" s="24"/>
      <c r="EG1016" s="24"/>
      <c r="EH1016" s="24"/>
    </row>
    <row r="1017" spans="1:138" ht="14.5">
      <c r="A1017" s="23"/>
      <c r="B1017" s="23"/>
      <c r="C1017" s="24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  <c r="CH1017" s="24"/>
      <c r="CI1017" s="24"/>
      <c r="CJ1017" s="24"/>
      <c r="CK1017" s="24"/>
      <c r="CL1017" s="24"/>
      <c r="CM1017" s="24"/>
      <c r="CN1017" s="24"/>
      <c r="CO1017" s="24"/>
      <c r="CP1017" s="24"/>
      <c r="CQ1017" s="24"/>
      <c r="CR1017" s="24"/>
      <c r="CS1017" s="24"/>
      <c r="CT1017" s="24"/>
      <c r="CU1017" s="24"/>
      <c r="CV1017" s="24"/>
      <c r="CW1017" s="24"/>
      <c r="CX1017" s="24"/>
      <c r="CY1017" s="24"/>
      <c r="CZ1017" s="24"/>
      <c r="DA1017" s="24"/>
      <c r="DB1017" s="24"/>
      <c r="DC1017" s="24"/>
      <c r="DD1017" s="24"/>
      <c r="DE1017" s="24"/>
      <c r="DF1017" s="24"/>
      <c r="DG1017" s="24"/>
      <c r="DH1017" s="24"/>
      <c r="DI1017" s="24"/>
      <c r="DJ1017" s="24"/>
      <c r="DK1017" s="24"/>
      <c r="DL1017" s="24"/>
      <c r="DM1017" s="24"/>
      <c r="DN1017" s="24"/>
      <c r="DO1017" s="24"/>
      <c r="DP1017" s="24"/>
      <c r="DQ1017" s="24"/>
      <c r="DR1017" s="24"/>
      <c r="DS1017" s="24"/>
      <c r="DT1017" s="24"/>
      <c r="DU1017" s="24"/>
      <c r="DV1017" s="24"/>
      <c r="DW1017" s="24"/>
      <c r="DX1017" s="24"/>
      <c r="DY1017" s="24"/>
      <c r="DZ1017" s="24"/>
      <c r="EA1017" s="24"/>
      <c r="EB1017" s="24"/>
      <c r="EC1017" s="24"/>
      <c r="ED1017" s="24"/>
      <c r="EE1017" s="24"/>
      <c r="EF1017" s="24"/>
      <c r="EG1017" s="24"/>
      <c r="EH1017" s="24"/>
    </row>
    <row r="1018" spans="1:138" ht="14.5">
      <c r="A1018" s="23"/>
      <c r="B1018" s="23"/>
      <c r="C1018" s="24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  <c r="CH1018" s="24"/>
      <c r="CI1018" s="24"/>
      <c r="CJ1018" s="24"/>
      <c r="CK1018" s="24"/>
      <c r="CL1018" s="24"/>
      <c r="CM1018" s="24"/>
      <c r="CN1018" s="24"/>
      <c r="CO1018" s="24"/>
      <c r="CP1018" s="24"/>
      <c r="CQ1018" s="24"/>
      <c r="CR1018" s="24"/>
      <c r="CS1018" s="24"/>
      <c r="CT1018" s="24"/>
      <c r="CU1018" s="24"/>
      <c r="CV1018" s="24"/>
      <c r="CW1018" s="24"/>
      <c r="CX1018" s="24"/>
      <c r="CY1018" s="24"/>
      <c r="CZ1018" s="24"/>
      <c r="DA1018" s="24"/>
      <c r="DB1018" s="24"/>
      <c r="DC1018" s="24"/>
      <c r="DD1018" s="24"/>
      <c r="DE1018" s="24"/>
      <c r="DF1018" s="24"/>
      <c r="DG1018" s="24"/>
      <c r="DH1018" s="24"/>
      <c r="DI1018" s="24"/>
      <c r="DJ1018" s="24"/>
      <c r="DK1018" s="24"/>
      <c r="DL1018" s="24"/>
      <c r="DM1018" s="24"/>
      <c r="DN1018" s="24"/>
      <c r="DO1018" s="24"/>
      <c r="DP1018" s="24"/>
      <c r="DQ1018" s="24"/>
      <c r="DR1018" s="24"/>
      <c r="DS1018" s="24"/>
      <c r="DT1018" s="24"/>
      <c r="DU1018" s="24"/>
      <c r="DV1018" s="24"/>
      <c r="DW1018" s="24"/>
      <c r="DX1018" s="24"/>
      <c r="DY1018" s="24"/>
      <c r="DZ1018" s="24"/>
      <c r="EA1018" s="24"/>
      <c r="EB1018" s="24"/>
      <c r="EC1018" s="24"/>
      <c r="ED1018" s="24"/>
      <c r="EE1018" s="24"/>
      <c r="EF1018" s="24"/>
      <c r="EG1018" s="24"/>
      <c r="EH1018" s="24"/>
    </row>
    <row r="1019" spans="1:138" ht="14.5">
      <c r="A1019" s="23"/>
      <c r="B1019" s="23"/>
      <c r="C1019" s="24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  <c r="CH1019" s="24"/>
      <c r="CI1019" s="24"/>
      <c r="CJ1019" s="24"/>
      <c r="CK1019" s="24"/>
      <c r="CL1019" s="24"/>
      <c r="CM1019" s="24"/>
      <c r="CN1019" s="24"/>
      <c r="CO1019" s="24"/>
      <c r="CP1019" s="24"/>
      <c r="CQ1019" s="24"/>
      <c r="CR1019" s="24"/>
      <c r="CS1019" s="24"/>
      <c r="CT1019" s="24"/>
      <c r="CU1019" s="24"/>
      <c r="CV1019" s="24"/>
      <c r="CW1019" s="24"/>
      <c r="CX1019" s="24"/>
      <c r="CY1019" s="24"/>
      <c r="CZ1019" s="24"/>
      <c r="DA1019" s="24"/>
      <c r="DB1019" s="24"/>
      <c r="DC1019" s="24"/>
      <c r="DD1019" s="24"/>
      <c r="DE1019" s="24"/>
      <c r="DF1019" s="24"/>
      <c r="DG1019" s="24"/>
      <c r="DH1019" s="24"/>
      <c r="DI1019" s="24"/>
      <c r="DJ1019" s="24"/>
      <c r="DK1019" s="24"/>
      <c r="DL1019" s="24"/>
      <c r="DM1019" s="24"/>
      <c r="DN1019" s="24"/>
      <c r="DO1019" s="24"/>
      <c r="DP1019" s="24"/>
      <c r="DQ1019" s="24"/>
      <c r="DR1019" s="24"/>
      <c r="DS1019" s="24"/>
      <c r="DT1019" s="24"/>
      <c r="DU1019" s="24"/>
      <c r="DV1019" s="24"/>
      <c r="DW1019" s="24"/>
      <c r="DX1019" s="24"/>
      <c r="DY1019" s="24"/>
      <c r="DZ1019" s="24"/>
      <c r="EA1019" s="24"/>
      <c r="EB1019" s="24"/>
      <c r="EC1019" s="24"/>
      <c r="ED1019" s="24"/>
      <c r="EE1019" s="24"/>
      <c r="EF1019" s="24"/>
      <c r="EG1019" s="24"/>
      <c r="EH1019" s="24"/>
    </row>
    <row r="1020" spans="1:138" ht="14.5">
      <c r="A1020" s="23"/>
      <c r="B1020" s="23"/>
      <c r="C1020" s="24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  <c r="CH1020" s="24"/>
      <c r="CI1020" s="24"/>
      <c r="CJ1020" s="24"/>
      <c r="CK1020" s="24"/>
      <c r="CL1020" s="24"/>
      <c r="CM1020" s="24"/>
      <c r="CN1020" s="24"/>
      <c r="CO1020" s="24"/>
      <c r="CP1020" s="24"/>
      <c r="CQ1020" s="24"/>
      <c r="CR1020" s="24"/>
      <c r="CS1020" s="24"/>
      <c r="CT1020" s="24"/>
      <c r="CU1020" s="24"/>
      <c r="CV1020" s="24"/>
      <c r="CW1020" s="24"/>
      <c r="CX1020" s="24"/>
      <c r="CY1020" s="24"/>
      <c r="CZ1020" s="24"/>
      <c r="DA1020" s="24"/>
      <c r="DB1020" s="24"/>
      <c r="DC1020" s="24"/>
      <c r="DD1020" s="24"/>
      <c r="DE1020" s="24"/>
      <c r="DF1020" s="24"/>
      <c r="DG1020" s="24"/>
      <c r="DH1020" s="24"/>
      <c r="DI1020" s="24"/>
      <c r="DJ1020" s="24"/>
      <c r="DK1020" s="24"/>
      <c r="DL1020" s="24"/>
      <c r="DM1020" s="24"/>
      <c r="DN1020" s="24"/>
      <c r="DO1020" s="24"/>
      <c r="DP1020" s="24"/>
      <c r="DQ1020" s="24"/>
      <c r="DR1020" s="24"/>
      <c r="DS1020" s="24"/>
      <c r="DT1020" s="24"/>
      <c r="DU1020" s="24"/>
      <c r="DV1020" s="24"/>
      <c r="DW1020" s="24"/>
      <c r="DX1020" s="24"/>
      <c r="DY1020" s="24"/>
      <c r="DZ1020" s="24"/>
      <c r="EA1020" s="24"/>
      <c r="EB1020" s="24"/>
      <c r="EC1020" s="24"/>
      <c r="ED1020" s="24"/>
      <c r="EE1020" s="24"/>
      <c r="EF1020" s="24"/>
      <c r="EG1020" s="24"/>
      <c r="EH1020" s="24"/>
    </row>
    <row r="1021" spans="1:138" ht="14.5">
      <c r="A1021" s="23"/>
      <c r="B1021" s="23"/>
      <c r="C1021" s="24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  <c r="CH1021" s="24"/>
      <c r="CI1021" s="24"/>
      <c r="CJ1021" s="24"/>
      <c r="CK1021" s="24"/>
      <c r="CL1021" s="24"/>
      <c r="CM1021" s="24"/>
      <c r="CN1021" s="24"/>
      <c r="CO1021" s="24"/>
      <c r="CP1021" s="24"/>
      <c r="CQ1021" s="24"/>
      <c r="CR1021" s="24"/>
      <c r="CS1021" s="24"/>
      <c r="CT1021" s="24"/>
      <c r="CU1021" s="24"/>
      <c r="CV1021" s="24"/>
      <c r="CW1021" s="24"/>
      <c r="CX1021" s="24"/>
      <c r="CY1021" s="24"/>
      <c r="CZ1021" s="24"/>
      <c r="DA1021" s="24"/>
      <c r="DB1021" s="24"/>
      <c r="DC1021" s="24"/>
      <c r="DD1021" s="24"/>
      <c r="DE1021" s="24"/>
      <c r="DF1021" s="24"/>
      <c r="DG1021" s="24"/>
      <c r="DH1021" s="24"/>
      <c r="DI1021" s="24"/>
      <c r="DJ1021" s="24"/>
      <c r="DK1021" s="24"/>
      <c r="DL1021" s="24"/>
      <c r="DM1021" s="24"/>
      <c r="DN1021" s="24"/>
      <c r="DO1021" s="24"/>
      <c r="DP1021" s="24"/>
      <c r="DQ1021" s="24"/>
      <c r="DR1021" s="24"/>
      <c r="DS1021" s="24"/>
      <c r="DT1021" s="24"/>
      <c r="DU1021" s="24"/>
      <c r="DV1021" s="24"/>
      <c r="DW1021" s="24"/>
      <c r="DX1021" s="24"/>
      <c r="DY1021" s="24"/>
      <c r="DZ1021" s="24"/>
      <c r="EA1021" s="24"/>
      <c r="EB1021" s="24"/>
      <c r="EC1021" s="24"/>
      <c r="ED1021" s="24"/>
      <c r="EE1021" s="24"/>
      <c r="EF1021" s="24"/>
      <c r="EG1021" s="24"/>
      <c r="EH1021" s="24"/>
    </row>
  </sheetData>
  <autoFilter ref="A1:AB137">
    <sortState ref="A2:AD137">
      <sortCondition ref="C1:C137"/>
    </sortState>
  </autoFilter>
  <conditionalFormatting sqref="A1">
    <cfRule type="colorScale" priority="4">
      <colorScale>
        <cfvo type="min"/>
        <cfvo type="max"/>
        <color rgb="FF57BB8A"/>
        <color rgb="FFFFFFFF"/>
      </colorScale>
    </cfRule>
  </conditionalFormatting>
  <conditionalFormatting sqref="D1:D1021">
    <cfRule type="containsText" dxfId="1" priority="5" operator="containsText" text="Yes">
      <formula>NOT(ISERROR(SEARCH(("Yes"),(D1))))</formula>
    </cfRule>
  </conditionalFormatting>
  <conditionalFormatting sqref="D1:D1021">
    <cfRule type="containsText" dxfId="0" priority="6" operator="containsText" text="No">
      <formula>NOT(ISERROR(SEARCH(("No"),(D1))))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58" sqref="N58"/>
    </sheetView>
  </sheetViews>
  <sheetFormatPr defaultRowHeight="12.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4"/>
  <sheetViews>
    <sheetView workbookViewId="0"/>
  </sheetViews>
  <sheetFormatPr defaultColWidth="14.453125" defaultRowHeight="15.75" customHeight="1"/>
  <cols>
    <col min="2" max="2" width="23.81640625" customWidth="1"/>
    <col min="3" max="3" width="35.26953125" customWidth="1"/>
  </cols>
  <sheetData>
    <row r="1" spans="1:14" ht="15.75" customHeight="1">
      <c r="B1" s="1" t="s">
        <v>0</v>
      </c>
      <c r="C1" s="1" t="s">
        <v>1</v>
      </c>
      <c r="D1" s="2" t="s">
        <v>2</v>
      </c>
    </row>
    <row r="2" spans="1:14" ht="15.75" customHeight="1">
      <c r="A2" t="s">
        <v>4</v>
      </c>
      <c r="B2" s="1">
        <f>SUMIF('School Data'!$F$2:$F$136,"ES 1",'School Data'!$M$2:$M$136)</f>
        <v>2209</v>
      </c>
      <c r="C2" s="1">
        <f>SUMIF('School Data'!$F$2:$F$136,"ES 1",'School Data'!$AA$2:$AA$136)</f>
        <v>547</v>
      </c>
      <c r="D2" s="12">
        <f t="shared" ref="D2:D18" si="0">C2/B2</f>
        <v>0.24762335898596649</v>
      </c>
    </row>
    <row r="3" spans="1:14" ht="15.5">
      <c r="A3" t="s">
        <v>31</v>
      </c>
      <c r="B3" s="1">
        <f>SUMIF('School Data'!$F$2:$F$136,"ES 2",'School Data'!$M$2:$M$136)</f>
        <v>3488</v>
      </c>
      <c r="C3" s="1">
        <f>SUMIF('School Data'!$F$2:$F$136,"ES 2",'School Data'!$AA$2:$AA$136)</f>
        <v>1040</v>
      </c>
      <c r="D3" s="12">
        <f t="shared" si="0"/>
        <v>0.29816513761467889</v>
      </c>
      <c r="M3" s="16"/>
    </row>
    <row r="4" spans="1:14" ht="15.5">
      <c r="A4" t="s">
        <v>34</v>
      </c>
      <c r="B4" s="1">
        <f>SUMIF('School Data'!$F$2:$F$136,"ES 3",'School Data'!$M$2:$M$136)</f>
        <v>1482</v>
      </c>
      <c r="C4" s="1">
        <f>SUMIF('School Data'!$F$2:$F$136,"ES 3",'School Data'!$AA$2:$AA$136)</f>
        <v>475</v>
      </c>
      <c r="D4" s="12">
        <f t="shared" si="0"/>
        <v>0.32051282051282054</v>
      </c>
      <c r="M4" s="21"/>
      <c r="N4" s="22"/>
    </row>
    <row r="5" spans="1:14" ht="15.5">
      <c r="A5" t="s">
        <v>35</v>
      </c>
      <c r="B5" s="1">
        <f>SUMIF('School Data'!$F$2:$F$136,"ES 4",'School Data'!$M$2:$M$136)</f>
        <v>1791</v>
      </c>
      <c r="C5" s="1">
        <f>SUMIF('School Data'!$F$2:$F$136,"ES 4",'School Data'!$AA$2:$AA$136)</f>
        <v>472</v>
      </c>
      <c r="D5" s="12">
        <f t="shared" si="0"/>
        <v>0.26353992183137914</v>
      </c>
      <c r="M5" s="21"/>
      <c r="N5" s="22"/>
    </row>
    <row r="6" spans="1:14" ht="15.5">
      <c r="A6" t="s">
        <v>37</v>
      </c>
      <c r="B6" s="1">
        <f>SUMIF('School Data'!$F$2:$F$136,"ES 5",'School Data'!$M$2:$M$136)</f>
        <v>850</v>
      </c>
      <c r="C6" s="1">
        <f>SUMIF('School Data'!$F$2:$F$136,"ES 5",'School Data'!$AA$2:$AA$136)</f>
        <v>312</v>
      </c>
      <c r="D6" s="12">
        <f t="shared" si="0"/>
        <v>0.36705882352941177</v>
      </c>
      <c r="M6" s="21"/>
      <c r="N6" s="22"/>
    </row>
    <row r="7" spans="1:14" ht="15.5">
      <c r="A7" t="s">
        <v>40</v>
      </c>
      <c r="B7" s="1">
        <f>SUMIF('School Data'!$F$2:$F$136,"ES 6",'School Data'!$M$2:$M$136)</f>
        <v>1355</v>
      </c>
      <c r="C7" s="1">
        <f>SUMIF('School Data'!$F$2:$F$136,"ES 6",'School Data'!$AA$2:$AA$136)</f>
        <v>455</v>
      </c>
      <c r="D7" s="12">
        <f t="shared" si="0"/>
        <v>0.33579335793357934</v>
      </c>
      <c r="M7" s="21"/>
      <c r="N7" s="22"/>
    </row>
    <row r="8" spans="1:14" ht="15.5">
      <c r="A8" t="s">
        <v>41</v>
      </c>
      <c r="B8" s="1">
        <f>SUMIF('School Data'!$F$2:$F$136,"ES 7",'School Data'!$M$2:$M$136)</f>
        <v>765</v>
      </c>
      <c r="C8" s="1">
        <f>SUMIF('School Data'!$F$2:$F$136,"ES 7",'School Data'!$AA$2:$AA$136)</f>
        <v>364</v>
      </c>
      <c r="D8" s="12">
        <f t="shared" si="0"/>
        <v>0.47581699346405226</v>
      </c>
      <c r="M8" s="33"/>
      <c r="N8" s="22"/>
    </row>
    <row r="9" spans="1:14" ht="15.5">
      <c r="A9" s="34" t="s">
        <v>45</v>
      </c>
      <c r="B9" s="1">
        <f>SUMIF('School Data'!$F$2:$F$136,"HS",'School Data'!$M$2:$M$136)</f>
        <v>795</v>
      </c>
      <c r="C9" s="1">
        <f>SUMIF('School Data'!$F$2:$F$136,"HS",'School Data'!$AA$2:$AA$136)</f>
        <v>259</v>
      </c>
      <c r="D9" s="12">
        <f t="shared" si="0"/>
        <v>0.32578616352201256</v>
      </c>
      <c r="M9" s="33"/>
      <c r="N9" s="22"/>
    </row>
    <row r="10" spans="1:14" ht="15.5">
      <c r="A10" s="34" t="s">
        <v>50</v>
      </c>
      <c r="B10" s="1">
        <f>SUMIF('School Data'!$F$2:$F$136,"HSP",'School Data'!$M$2:$M$136)</f>
        <v>605</v>
      </c>
      <c r="C10" s="1">
        <f>SUMIF('School Data'!$F$2:$F$136,"HSP",'School Data'!$AA$2:AA$136)</f>
        <v>37</v>
      </c>
      <c r="D10" s="12">
        <f t="shared" si="0"/>
        <v>6.1157024793388429E-2</v>
      </c>
      <c r="M10" s="21"/>
      <c r="N10" s="22"/>
    </row>
    <row r="11" spans="1:14" ht="15.5">
      <c r="A11" s="34" t="s">
        <v>54</v>
      </c>
      <c r="B11" s="1">
        <f>SUMIF('School Data'!$F$2:$F$136,"MS",'School Data'!$M$2:$M$136)</f>
        <v>470</v>
      </c>
      <c r="C11" s="1">
        <f>SUMIF('School Data'!$F$2:$F$136,"MS",'School Data'!$AA$2:$AA$136)</f>
        <v>34</v>
      </c>
      <c r="D11" s="12">
        <f t="shared" si="0"/>
        <v>7.2340425531914887E-2</v>
      </c>
      <c r="M11" s="21"/>
      <c r="N11" s="22"/>
    </row>
    <row r="12" spans="1:14" ht="15.5">
      <c r="A12" s="34" t="s">
        <v>51</v>
      </c>
      <c r="B12" s="1">
        <f>SUMIF('School Data'!$F$2:$F$136,"CHA",'School Data'!$M$2:$M$136)</f>
        <v>246</v>
      </c>
      <c r="C12" s="1">
        <f>SUMIF('School Data'!$F$2:$F$136,"CHA",'School Data'!$AA$2:$AA$136)</f>
        <v>7</v>
      </c>
      <c r="D12" s="12">
        <f t="shared" si="0"/>
        <v>2.8455284552845527E-2</v>
      </c>
      <c r="M12" s="21"/>
      <c r="N12" s="22"/>
    </row>
    <row r="13" spans="1:14" ht="15.5">
      <c r="A13" s="34" t="s">
        <v>57</v>
      </c>
      <c r="B13" s="1">
        <f>SUMIF('School Data'!$F$2:$F$136,"LLN",'School Data'!$M$2:$M$136)</f>
        <v>105</v>
      </c>
      <c r="C13" s="1">
        <f>SUMIF('School Data'!$F$2:$F$136,"LLN",'School Data'!$AA$2:$AA$136)</f>
        <v>14</v>
      </c>
      <c r="D13" s="12">
        <f t="shared" si="0"/>
        <v>0.13333333333333333</v>
      </c>
      <c r="M13" s="21"/>
      <c r="N13" s="22"/>
    </row>
    <row r="14" spans="1:14" ht="15.5">
      <c r="A14" s="34" t="s">
        <v>59</v>
      </c>
      <c r="B14" s="1">
        <f>SUMIF('School Data'!$F$2:$F$136,"IMO",'School Data'!$M$2:$M$136)</f>
        <v>85</v>
      </c>
      <c r="C14" s="1">
        <f>SUMIF('School Data'!$F$2:$F$136,"IMO",'School Data'!$AA$2:$AA$136)</f>
        <v>0</v>
      </c>
      <c r="D14" s="12">
        <f t="shared" si="0"/>
        <v>0</v>
      </c>
      <c r="M14" s="21"/>
      <c r="N14" s="22"/>
    </row>
    <row r="15" spans="1:14" ht="15.5">
      <c r="A15" s="34" t="s">
        <v>62</v>
      </c>
      <c r="B15" s="1">
        <f>SUMIF('School Data'!$F$2:$F$136,"ECHS",'School Data'!$M$2:$M$136)</f>
        <v>680</v>
      </c>
      <c r="C15" s="1">
        <f>SUMIF('School Data'!$F$2:$F$136,"ECHS",'School Data'!$AA$2:$AA$136)</f>
        <v>41</v>
      </c>
      <c r="D15" s="12">
        <f t="shared" si="0"/>
        <v>6.0294117647058824E-2</v>
      </c>
      <c r="M15" s="21"/>
      <c r="N15" s="22"/>
    </row>
    <row r="16" spans="1:14" ht="15.5">
      <c r="A16" s="40">
        <v>43263</v>
      </c>
      <c r="B16" s="1">
        <f>SUMIF('School Data'!$F$2:$F$136,"6-12",'School Data'!$M$2:$M$136)</f>
        <v>595</v>
      </c>
      <c r="C16" s="1">
        <f>SUMIF('School Data'!$F$2:$F$136,"6-12",'School Data'!$AA$2:$AA$136)</f>
        <v>101</v>
      </c>
      <c r="D16" s="12">
        <f t="shared" si="0"/>
        <v>0.16974789915966387</v>
      </c>
      <c r="M16" s="21"/>
      <c r="N16" s="22"/>
    </row>
    <row r="17" spans="1:14" ht="15.5">
      <c r="A17" s="34" t="s">
        <v>66</v>
      </c>
      <c r="B17" s="1">
        <f>SUMIF('School Data'!$F$2:$F$136,"NDIZ",'School Data'!$M$2:$M$136)</f>
        <v>130</v>
      </c>
      <c r="C17" s="1">
        <f>SUMIF('School Data'!$F$2:$F$136,"NDIZ",'School Data'!$AA$2:$AA$136)</f>
        <v>2</v>
      </c>
      <c r="D17" s="12">
        <f t="shared" si="0"/>
        <v>1.5384615384615385E-2</v>
      </c>
      <c r="M17" s="21"/>
      <c r="N17" s="22"/>
    </row>
    <row r="18" spans="1:14" ht="15.5">
      <c r="A18" s="2" t="s">
        <v>68</v>
      </c>
      <c r="B18" s="42">
        <f t="shared" ref="B18:C18" si="1">SUM(B2:B17)</f>
        <v>15651</v>
      </c>
      <c r="C18" s="42">
        <f t="shared" si="1"/>
        <v>4160</v>
      </c>
      <c r="D18" s="12">
        <f t="shared" si="0"/>
        <v>0.26579771260622326</v>
      </c>
      <c r="M18" s="21"/>
      <c r="N18" s="22"/>
    </row>
    <row r="19" spans="1:14" ht="15.5">
      <c r="M19" s="21"/>
      <c r="N19" s="22"/>
    </row>
    <row r="20" spans="1:14" ht="15.5">
      <c r="M20" s="21"/>
      <c r="N20" s="22"/>
    </row>
    <row r="21" spans="1:14" ht="15.5">
      <c r="C21" s="34"/>
      <c r="M21" s="21"/>
      <c r="N21" s="22"/>
    </row>
    <row r="22" spans="1:14" ht="15.5">
      <c r="M22" s="21"/>
      <c r="N22" s="22"/>
    </row>
    <row r="23" spans="1:14" ht="15.5">
      <c r="M23" s="21"/>
      <c r="N23" s="22"/>
    </row>
    <row r="24" spans="1:14" ht="15.5">
      <c r="M24" s="21"/>
      <c r="N24" s="22"/>
    </row>
    <row r="25" spans="1:14" ht="15.5">
      <c r="M25" s="21"/>
      <c r="N25" s="22"/>
    </row>
    <row r="26" spans="1:14" ht="15.5">
      <c r="M26" s="21"/>
      <c r="N26" s="22"/>
    </row>
    <row r="27" spans="1:14" ht="15.5">
      <c r="M27" s="21"/>
      <c r="N27" s="22"/>
    </row>
    <row r="28" spans="1:14" ht="15.5">
      <c r="M28" s="21"/>
      <c r="N28" s="22"/>
    </row>
    <row r="29" spans="1:14" ht="15.5">
      <c r="M29" s="21"/>
      <c r="N29" s="22"/>
    </row>
    <row r="30" spans="1:14" ht="15.5">
      <c r="M30" s="21"/>
      <c r="N30" s="22"/>
    </row>
    <row r="31" spans="1:14" ht="15.5">
      <c r="M31" s="21"/>
      <c r="N31" s="22"/>
    </row>
    <row r="32" spans="1:14" ht="15.5">
      <c r="M32" s="21"/>
      <c r="N32" s="22"/>
    </row>
    <row r="33" spans="13:14" ht="15.5">
      <c r="M33" s="21"/>
      <c r="N33" s="22"/>
    </row>
    <row r="34" spans="13:14" ht="15.5">
      <c r="M34" s="21"/>
      <c r="N34" s="22"/>
    </row>
    <row r="35" spans="13:14" ht="15.5">
      <c r="M35" s="21"/>
      <c r="N35" s="22"/>
    </row>
    <row r="36" spans="13:14" ht="15.5">
      <c r="M36" s="21"/>
      <c r="N36" s="22"/>
    </row>
    <row r="37" spans="13:14" ht="15.5">
      <c r="M37" s="21"/>
      <c r="N37" s="22"/>
    </row>
    <row r="38" spans="13:14" ht="15.5">
      <c r="M38" s="33"/>
      <c r="N38" s="22"/>
    </row>
    <row r="39" spans="13:14" ht="15.5">
      <c r="M39" s="21"/>
      <c r="N39" s="22"/>
    </row>
    <row r="40" spans="13:14" ht="15.5">
      <c r="M40" s="21"/>
      <c r="N40" s="22"/>
    </row>
    <row r="41" spans="13:14" ht="15.5">
      <c r="M41" s="21"/>
      <c r="N41" s="22"/>
    </row>
    <row r="42" spans="13:14" ht="15.5">
      <c r="M42" s="21"/>
      <c r="N42" s="22"/>
    </row>
    <row r="43" spans="13:14" ht="15.5">
      <c r="M43" s="21"/>
      <c r="N43" s="22"/>
    </row>
    <row r="44" spans="13:14" ht="15.5">
      <c r="M44" s="21"/>
      <c r="N44" s="22"/>
    </row>
    <row r="45" spans="13:14" ht="15.5">
      <c r="M45" s="21"/>
      <c r="N45" s="22"/>
    </row>
    <row r="46" spans="13:14" ht="15.5">
      <c r="M46" s="21"/>
      <c r="N46" s="22"/>
    </row>
    <row r="47" spans="13:14" ht="15.5">
      <c r="M47" s="21"/>
      <c r="N47" s="22"/>
    </row>
    <row r="48" spans="13:14" ht="15.5">
      <c r="M48" s="21"/>
      <c r="N48" s="22"/>
    </row>
    <row r="49" spans="13:14" ht="15.5">
      <c r="M49" s="21"/>
      <c r="N49" s="22"/>
    </row>
    <row r="50" spans="13:14" ht="15.5">
      <c r="M50" s="21"/>
      <c r="N50" s="22"/>
    </row>
    <row r="51" spans="13:14" ht="15.5">
      <c r="M51" s="21"/>
      <c r="N51" s="22"/>
    </row>
    <row r="52" spans="13:14" ht="15.5">
      <c r="M52" s="21"/>
      <c r="N52" s="22"/>
    </row>
    <row r="53" spans="13:14" ht="15.5">
      <c r="M53" s="21"/>
      <c r="N53" s="22"/>
    </row>
    <row r="54" spans="13:14" ht="15.5">
      <c r="M54" s="21"/>
      <c r="N54" s="22"/>
    </row>
    <row r="55" spans="13:14" ht="15.5">
      <c r="M55" s="21"/>
      <c r="N55" s="22"/>
    </row>
    <row r="56" spans="13:14" ht="15.5">
      <c r="M56" s="21"/>
      <c r="N56" s="22"/>
    </row>
    <row r="57" spans="13:14" ht="15.5">
      <c r="M57" s="21"/>
      <c r="N57" s="22"/>
    </row>
    <row r="58" spans="13:14" ht="15.5">
      <c r="M58" s="21"/>
      <c r="N58" s="22"/>
    </row>
    <row r="59" spans="13:14" ht="15.5">
      <c r="M59" s="21"/>
      <c r="N59" s="22"/>
    </row>
    <row r="60" spans="13:14" ht="15.5">
      <c r="M60" s="21"/>
      <c r="N60" s="22"/>
    </row>
    <row r="61" spans="13:14" ht="15.5">
      <c r="M61" s="33"/>
      <c r="N61" s="22"/>
    </row>
    <row r="62" spans="13:14" ht="15.5">
      <c r="M62" s="21"/>
      <c r="N62" s="22"/>
    </row>
    <row r="63" spans="13:14" ht="15.5">
      <c r="M63" s="21"/>
      <c r="N63" s="22"/>
    </row>
    <row r="64" spans="13:14" ht="15.5">
      <c r="M64" s="21"/>
      <c r="N64" s="22"/>
    </row>
    <row r="65" spans="13:14" ht="15.5">
      <c r="M65" s="21"/>
      <c r="N65" s="22"/>
    </row>
    <row r="66" spans="13:14" ht="15.5">
      <c r="M66" s="21"/>
      <c r="N66" s="22"/>
    </row>
    <row r="67" spans="13:14" ht="15.5">
      <c r="M67" s="21"/>
      <c r="N67" s="22"/>
    </row>
    <row r="68" spans="13:14" ht="15.5">
      <c r="M68" s="21"/>
      <c r="N68" s="22"/>
    </row>
    <row r="69" spans="13:14" ht="15.5">
      <c r="M69" s="21"/>
      <c r="N69" s="22"/>
    </row>
    <row r="70" spans="13:14" ht="15.5">
      <c r="M70" s="21"/>
      <c r="N70" s="22"/>
    </row>
    <row r="71" spans="13:14" ht="15.5">
      <c r="M71" s="21"/>
      <c r="N71" s="22"/>
    </row>
    <row r="72" spans="13:14" ht="15.5">
      <c r="M72" s="21"/>
      <c r="N72" s="22"/>
    </row>
    <row r="73" spans="13:14" ht="15.5">
      <c r="M73" s="21"/>
      <c r="N73" s="22"/>
    </row>
    <row r="74" spans="13:14" ht="15.5">
      <c r="M74" s="21"/>
      <c r="N74" s="22"/>
    </row>
    <row r="75" spans="13:14" ht="15.5">
      <c r="M75" s="21"/>
      <c r="N75" s="22"/>
    </row>
    <row r="76" spans="13:14" ht="15.5">
      <c r="M76" s="21"/>
      <c r="N76" s="22"/>
    </row>
    <row r="77" spans="13:14" ht="15.5">
      <c r="M77" s="21"/>
      <c r="N77" s="22"/>
    </row>
    <row r="78" spans="13:14" ht="15.5">
      <c r="M78" s="21"/>
      <c r="N78" s="22"/>
    </row>
    <row r="79" spans="13:14" ht="15.5">
      <c r="M79" s="21"/>
      <c r="N79" s="22"/>
    </row>
    <row r="80" spans="13:14" ht="15.5">
      <c r="M80" s="21"/>
      <c r="N80" s="22"/>
    </row>
    <row r="81" spans="13:14" ht="15.5">
      <c r="M81" s="21"/>
      <c r="N81" s="22"/>
    </row>
    <row r="82" spans="13:14" ht="15.5">
      <c r="M82" s="21"/>
      <c r="N82" s="22"/>
    </row>
    <row r="83" spans="13:14" ht="15.5">
      <c r="M83" s="21"/>
      <c r="N83" s="22"/>
    </row>
    <row r="84" spans="13:14" ht="15.5">
      <c r="M84" s="21"/>
      <c r="N84" s="22"/>
    </row>
    <row r="85" spans="13:14" ht="15.5">
      <c r="M85" s="21"/>
      <c r="N85" s="22"/>
    </row>
    <row r="86" spans="13:14" ht="15.5">
      <c r="M86" s="21"/>
      <c r="N86" s="22"/>
    </row>
    <row r="87" spans="13:14" ht="15.5">
      <c r="M87" s="21"/>
      <c r="N87" s="22"/>
    </row>
    <row r="88" spans="13:14" ht="15.5">
      <c r="M88" s="21"/>
      <c r="N88" s="22"/>
    </row>
    <row r="89" spans="13:14" ht="15.5">
      <c r="M89" s="21"/>
      <c r="N89" s="22"/>
    </row>
    <row r="90" spans="13:14" ht="15.5">
      <c r="M90" s="21"/>
      <c r="N90" s="22"/>
    </row>
    <row r="91" spans="13:14" ht="15.5">
      <c r="M91" s="21"/>
      <c r="N91" s="22"/>
    </row>
    <row r="92" spans="13:14" ht="15.5">
      <c r="M92" s="21"/>
      <c r="N92" s="22"/>
    </row>
    <row r="93" spans="13:14" ht="15.5">
      <c r="M93" s="21"/>
      <c r="N93" s="22"/>
    </row>
    <row r="94" spans="13:14" ht="15.5">
      <c r="M94" s="21"/>
      <c r="N94" s="22"/>
    </row>
    <row r="95" spans="13:14" ht="15.5">
      <c r="M95" s="21"/>
      <c r="N95" s="22"/>
    </row>
    <row r="96" spans="13:14" ht="15.5">
      <c r="M96" s="21"/>
      <c r="N96" s="22"/>
    </row>
    <row r="97" spans="13:14" ht="15.5">
      <c r="M97" s="21"/>
      <c r="N97" s="22"/>
    </row>
    <row r="98" spans="13:14" ht="15.5">
      <c r="M98" s="21"/>
      <c r="N98" s="22"/>
    </row>
    <row r="99" spans="13:14" ht="15.5">
      <c r="M99" s="21"/>
      <c r="N99" s="22"/>
    </row>
    <row r="100" spans="13:14" ht="15.5">
      <c r="M100" s="21"/>
      <c r="N100" s="22"/>
    </row>
    <row r="101" spans="13:14" ht="15.5">
      <c r="M101" s="21"/>
      <c r="N101" s="22"/>
    </row>
    <row r="102" spans="13:14" ht="15.5">
      <c r="M102" s="21"/>
      <c r="N102" s="22"/>
    </row>
    <row r="103" spans="13:14" ht="15.5">
      <c r="M103" s="21"/>
      <c r="N103" s="22"/>
    </row>
    <row r="104" spans="13:14" ht="15.5">
      <c r="M104" s="21"/>
      <c r="N104" s="22"/>
    </row>
    <row r="105" spans="13:14" ht="15.5">
      <c r="M105" s="21"/>
      <c r="N105" s="22"/>
    </row>
    <row r="106" spans="13:14" ht="15.5">
      <c r="M106" s="21"/>
      <c r="N106" s="22"/>
    </row>
    <row r="107" spans="13:14" ht="15.5">
      <c r="M107" s="21"/>
      <c r="N107" s="22"/>
    </row>
    <row r="108" spans="13:14" ht="15.5">
      <c r="M108" s="21"/>
      <c r="N108" s="22"/>
    </row>
    <row r="109" spans="13:14" ht="15.5">
      <c r="M109" s="21"/>
      <c r="N109" s="22"/>
    </row>
    <row r="110" spans="13:14" ht="15.5">
      <c r="M110" s="21"/>
      <c r="N110" s="22"/>
    </row>
    <row r="111" spans="13:14" ht="15.5">
      <c r="M111" s="21"/>
      <c r="N111" s="22"/>
    </row>
    <row r="112" spans="13:14" ht="15.5">
      <c r="M112" s="21"/>
      <c r="N112" s="22"/>
    </row>
    <row r="113" spans="13:14" ht="15.5">
      <c r="M113" s="21"/>
      <c r="N113" s="22"/>
    </row>
    <row r="114" spans="13:14" ht="15.5">
      <c r="M114" s="21"/>
      <c r="N114" s="22"/>
    </row>
    <row r="115" spans="13:14" ht="15.5">
      <c r="M115" s="21"/>
      <c r="N115" s="22"/>
    </row>
    <row r="116" spans="13:14" ht="15.5">
      <c r="M116" s="21"/>
      <c r="N116" s="22"/>
    </row>
    <row r="117" spans="13:14" ht="15.5">
      <c r="M117" s="21"/>
      <c r="N117" s="22"/>
    </row>
    <row r="118" spans="13:14" ht="15.5">
      <c r="M118" s="21"/>
      <c r="N118" s="22"/>
    </row>
    <row r="119" spans="13:14" ht="15.5">
      <c r="M119" s="21"/>
      <c r="N119" s="22"/>
    </row>
    <row r="120" spans="13:14" ht="15.5">
      <c r="M120" s="21"/>
      <c r="N120" s="22"/>
    </row>
    <row r="121" spans="13:14" ht="15.5">
      <c r="N121" s="22"/>
    </row>
    <row r="122" spans="13:14" ht="15.5">
      <c r="N122" s="22"/>
    </row>
    <row r="123" spans="13:14" ht="15.5">
      <c r="N123" s="22"/>
    </row>
    <row r="124" spans="13:14" ht="15.5">
      <c r="N124" s="22"/>
    </row>
    <row r="125" spans="13:14" ht="15.5">
      <c r="N125" s="22"/>
    </row>
    <row r="126" spans="13:14" ht="15.5">
      <c r="N126" s="22"/>
    </row>
    <row r="127" spans="13:14" ht="15.5">
      <c r="N127" s="22"/>
    </row>
    <row r="128" spans="13:14" ht="15.5">
      <c r="N128" s="22"/>
    </row>
    <row r="129" spans="14:14" ht="15.5">
      <c r="N129" s="22"/>
    </row>
    <row r="130" spans="14:14" ht="15.5">
      <c r="N130" s="22"/>
    </row>
    <row r="131" spans="14:14" ht="15.5">
      <c r="N131" s="22"/>
    </row>
    <row r="132" spans="14:14" ht="15.5">
      <c r="N132" s="22"/>
    </row>
    <row r="133" spans="14:14" ht="15.5">
      <c r="N133" s="22"/>
    </row>
    <row r="134" spans="14:14" ht="15.5">
      <c r="N134" s="22"/>
    </row>
  </sheetData>
  <autoFilter ref="A1:D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Data</vt:lpstr>
      <vt:lpstr>High Level Data</vt:lpstr>
      <vt:lpstr>Network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Ostenson, Cody</dc:creator>
  <cp:lastModifiedBy>Administrator</cp:lastModifiedBy>
  <dcterms:created xsi:type="dcterms:W3CDTF">2018-11-05T22:59:31Z</dcterms:created>
  <dcterms:modified xsi:type="dcterms:W3CDTF">2018-11-05T23:05:06Z</dcterms:modified>
</cp:coreProperties>
</file>